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2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Area" localSheetId="1">'收支预算总表'!$A$1:$D$54</definedName>
    <definedName name="_xlnm.Print_Titles" localSheetId="1">'收支预算总表'!$1:$5,'收支预算总表'!$A:$D</definedName>
    <definedName name="_xlnm.Print_Area" localSheetId="2">'部门收入总表'!$A$1:$O$22</definedName>
    <definedName name="_xlnm.Print_Titles" localSheetId="2">'部门收入总表'!$1:$6,'部门收入总表'!$A:$O</definedName>
    <definedName name="_xlnm.Print_Area" localSheetId="3">'部门支出总表'!$A$1:$H$21</definedName>
    <definedName name="_xlnm.Print_Titles" localSheetId="3">'部门支出总表'!$1:$6,'部门支出总表'!$A:$H</definedName>
    <definedName name="_xlnm.Print_Area" localSheetId="4">'财拨收支总表'!$A$1:$F$54</definedName>
    <definedName name="_xlnm.Print_Titles" localSheetId="4">'财拨收支总表'!$1:$5,'财拨收支总表'!$A:$F</definedName>
    <definedName name="_xlnm.Print_Area" localSheetId="5">'一般公共预算支出表'!$A$1:$E$27</definedName>
    <definedName name="_xlnm.Print_Titles" localSheetId="5">'一般公共预算支出表'!$1:$6,'一般公共预算支出表'!$A:$E</definedName>
    <definedName name="_xlnm.Print_Area" localSheetId="6">'一般公共预算基本支出表'!$A$1:$E$39</definedName>
    <definedName name="_xlnm.Print_Titles" localSheetId="6">'一般公共预算基本支出表'!$1:$6,'一般公共预算基本支出表'!$A:$E</definedName>
    <definedName name="_xlnm.Print_Area" localSheetId="7">'三公表'!$A$1:$G$25</definedName>
    <definedName name="_xlnm.Print_Titles" localSheetId="7">'三公表'!$1:$5,'三公表'!$A:$G</definedName>
    <definedName name="_xlnm.Print_Area" localSheetId="8">'政府性基金'!$A$1:$E$21</definedName>
    <definedName name="_xlnm.Print_Titles" localSheetId="8">'政府性基金'!$1:$6,'政府性基金'!$A:$E</definedName>
    <definedName name="_xlnm.Print_Area" localSheetId="9">'支出总表（引用）'!$A$1:$C$13</definedName>
    <definedName name="_xlnm.Print_Titles" localSheetId="9">'支出总表（引用）'!$1:$6,'支出总表（引用）'!$A:$C</definedName>
    <definedName name="_xlnm.Print_Area" localSheetId="10">'财拨总表（引用）'!$A$1:$D$22</definedName>
    <definedName name="_xlnm.Print_Titles" localSheetId="10">'财拨总表（引用）'!$1:$6,'财拨总表（引用）'!$A:$D</definedName>
  </definedNames>
  <calcPr fullCalcOnLoad="1"/>
</workbook>
</file>

<file path=xl/sharedStrings.xml><?xml version="1.0" encoding="utf-8"?>
<sst xmlns="http://schemas.openxmlformats.org/spreadsheetml/2006/main" count="233" uniqueCount="140">
  <si>
    <t>总计</t>
  </si>
  <si>
    <t>2019年部门预算表</t>
  </si>
  <si>
    <t>部门名称：龙南县城市管理局</t>
  </si>
  <si>
    <t>编制日期：</t>
  </si>
  <si>
    <t>编制单位：龙南县城市管理局</t>
  </si>
  <si>
    <t>单位负责人签章：</t>
  </si>
  <si>
    <t>财务负责人签章：</t>
  </si>
  <si>
    <t>制表人签章：</t>
  </si>
  <si>
    <t>收支预算总表</t>
  </si>
  <si>
    <t>填报单位:806001龙南县城市管理局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</si>
  <si>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</si>
  <si>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</si>
  <si>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</si>
  <si>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</si>
  <si>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</si>
  <si>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</si>
  <si>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</si>
  <si>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</si>
  <si>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</si>
  <si>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</si>
  <si>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</si>
  <si>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</si>
  <si>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</si>
  <si>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</si>
  <si>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</si>
  <si>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</si>
  <si>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</si>
  <si>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</si>
  <si>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</si>
  <si>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</si>
  <si>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</si>
  <si>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</si>
  <si>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</si>
  <si>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</si>
  <si>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</si>
  <si>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</si>
  <si>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</si>
  <si>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</si>
  <si>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</si>
  <si>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</si>
  <si>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</si>
  <si>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</si>
  <si>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</si>
  <si>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</si>
  <si>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</si>
  <si>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</si>
  <si>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</si>
  <si>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</si>
  <si>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</si>
  <si>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</si>
  <si>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</si>
  <si>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</si>
  <si>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212</t>
  </si>
  <si>
    <t>城乡社区支出</t>
  </si>
  <si>
    <t>　01</t>
  </si>
  <si>
    <t>　城乡社区管理事务</t>
  </si>
  <si>
    <t>　　2120102</t>
  </si>
  <si>
    <t>　　一般行政管理事务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</si>
  <si>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</si>
  <si>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</si>
  <si>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</si>
  <si>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</si>
  <si>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</si>
  <si>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</si>
  <si>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</si>
  <si>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</si>
  <si>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</si>
  <si>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</si>
  <si>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</si>
  <si>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</si>
  <si>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</si>
  <si>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</si>
  <si>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</si>
  <si>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</si>
  <si>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</si>
  <si>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</si>
  <si>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</si>
  <si>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</si>
  <si>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</si>
  <si>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</si>
  <si>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</si>
  <si>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</si>
  <si>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</si>
  <si>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</si>
  <si>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</si>
  <si>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</si>
  <si>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</si>
  <si>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</si>
  <si>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</si>
  <si>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</si>
  <si>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</si>
  <si>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</si>
  <si>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</t>
  </si>
  <si>
    <t>　津贴补贴</t>
  </si>
  <si>
    <t>30103</t>
  </si>
  <si>
    <t>　奖金</t>
  </si>
  <si>
    <t>30108</t>
  </si>
  <si>
    <t>　机关事业单位基本养老保险缴费</t>
  </si>
  <si>
    <t>30109</t>
  </si>
  <si>
    <t>　职业年金缴费</t>
  </si>
  <si>
    <t>3011203</t>
  </si>
  <si>
    <t>　失业保险</t>
  </si>
  <si>
    <t>30113</t>
  </si>
  <si>
    <t>　住房公积金</t>
  </si>
  <si>
    <t>商品和服务支出</t>
  </si>
  <si>
    <t>30201</t>
  </si>
  <si>
    <t>　办公费</t>
  </si>
  <si>
    <t>30207</t>
  </si>
  <si>
    <t>　邮电费</t>
  </si>
  <si>
    <t>30211</t>
  </si>
  <si>
    <t>　差旅费</t>
  </si>
  <si>
    <t>30217</t>
  </si>
  <si>
    <t>　公务接待费</t>
  </si>
  <si>
    <t>30229</t>
  </si>
  <si>
    <t>　福利费</t>
  </si>
  <si>
    <t>30231</t>
  </si>
  <si>
    <t>　公务用车运行维护费</t>
  </si>
  <si>
    <t>30239</t>
  </si>
  <si>
    <t>　其他交通费用</t>
  </si>
  <si>
    <t>30299</t>
  </si>
  <si>
    <t>　其他商品和服务支出</t>
  </si>
  <si>
    <t>对个人和家庭的补助</t>
  </si>
  <si>
    <t>30309</t>
  </si>
  <si>
    <t>　奖励金</t>
  </si>
  <si>
    <t>资本性支出</t>
  </si>
  <si>
    <t>31099</t>
  </si>
  <si>
    <t>　其他资本性支出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</si>
  <si>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</si>
  <si>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</si>
  <si>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</si>
  <si>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</si>
  <si>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</si>
  <si>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</si>
  <si>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</si>
  <si>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806</t>
  </si>
  <si>
    <t>龙南县城管局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</si>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</sst>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4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176" fontId="0" fillId="0" borderId="0" applyFon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8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8" fillId="9" borderId="0" applyNumberFormat="0" applyBorder="0" applyAlignment="0" applyProtection="0"/>
    <xf numFmtId="0" fontId="41" fillId="0" borderId="4" applyNumberFormat="0" applyFill="0" applyAlignment="0" applyProtection="0"/>
    <xf numFmtId="0" fontId="38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8" xfId="0" applyNumberFormat="1" applyFont="1" applyBorder="1" applyAlignment="1" applyProtection="1">
      <alignment horizontal="right" vertical="center" wrapText="1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R16" sqref="R16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3"/>
      <c r="T1" s="11"/>
      <c r="U1" s="75" t="s">
        <v>0</v>
      </c>
    </row>
    <row r="2" s="1" customFormat="1" ht="42" customHeight="1">
      <c r="T2" s="11"/>
    </row>
    <row r="3" spans="1:20" s="1" customFormat="1" ht="61.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S3" s="11"/>
      <c r="T3" s="11"/>
    </row>
    <row r="4" spans="2:19" s="1" customFormat="1" ht="38.25" customHeight="1">
      <c r="B4" s="65"/>
      <c r="C4" s="65"/>
      <c r="D4" s="65"/>
      <c r="E4" s="65"/>
      <c r="F4" s="66"/>
      <c r="G4" s="66"/>
      <c r="H4" s="65"/>
      <c r="I4" s="65"/>
      <c r="J4" s="65"/>
      <c r="K4" s="65"/>
      <c r="L4" s="65"/>
      <c r="M4" s="65"/>
      <c r="N4" s="65"/>
      <c r="O4" s="65"/>
      <c r="P4" s="65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7" t="s">
        <v>2</v>
      </c>
      <c r="G6" s="67"/>
      <c r="H6" s="68"/>
      <c r="I6" s="68"/>
      <c r="J6" s="68"/>
      <c r="K6" s="72"/>
      <c r="L6" s="68"/>
      <c r="M6" s="72"/>
      <c r="Q6" s="11"/>
    </row>
    <row r="7" spans="2:13" s="1" customFormat="1" ht="22.5">
      <c r="B7" s="11"/>
      <c r="C7" s="11"/>
      <c r="F7" s="67"/>
      <c r="G7" s="67"/>
      <c r="H7" s="67"/>
      <c r="I7" s="67"/>
      <c r="J7" s="67"/>
      <c r="K7" s="67"/>
      <c r="L7" s="67"/>
      <c r="M7" s="67"/>
    </row>
    <row r="8" spans="3:13" s="1" customFormat="1" ht="22.5">
      <c r="C8" s="11"/>
      <c r="F8" s="67"/>
      <c r="G8" s="67"/>
      <c r="H8" s="67"/>
      <c r="I8" s="67"/>
      <c r="J8" s="67"/>
      <c r="K8" s="67"/>
      <c r="L8" s="67"/>
      <c r="M8" s="67"/>
    </row>
    <row r="9" spans="3:255" s="1" customFormat="1" ht="22.5">
      <c r="C9" s="11"/>
      <c r="D9" s="11"/>
      <c r="F9" s="67"/>
      <c r="G9" s="67"/>
      <c r="H9" s="67"/>
      <c r="I9" s="67"/>
      <c r="J9" s="67"/>
      <c r="K9" s="67"/>
      <c r="L9" s="67"/>
      <c r="M9" s="67"/>
      <c r="IS9" s="11"/>
      <c r="IT9" s="11"/>
      <c r="IU9" s="76"/>
    </row>
    <row r="10" spans="4:255" s="1" customFormat="1" ht="24.75" customHeight="1">
      <c r="D10" s="11"/>
      <c r="F10" s="69" t="s">
        <v>3</v>
      </c>
      <c r="G10" s="67"/>
      <c r="H10" s="67"/>
      <c r="I10" s="67"/>
      <c r="J10" s="67"/>
      <c r="K10" s="67"/>
      <c r="L10" s="67"/>
      <c r="M10" s="67"/>
      <c r="IS10" s="11"/>
      <c r="IU10" s="11"/>
    </row>
    <row r="11" spans="6:255" s="1" customFormat="1" ht="22.5">
      <c r="F11" s="67"/>
      <c r="G11" s="67"/>
      <c r="H11" s="67"/>
      <c r="I11" s="67"/>
      <c r="J11" s="67"/>
      <c r="K11" s="67"/>
      <c r="L11" s="67"/>
      <c r="M11" s="67"/>
      <c r="IS11" s="11"/>
      <c r="IU11" s="11"/>
    </row>
    <row r="12" spans="6:256" s="1" customFormat="1" ht="22.5">
      <c r="F12" s="67"/>
      <c r="G12" s="67"/>
      <c r="H12" s="67"/>
      <c r="I12" s="67"/>
      <c r="J12" s="67"/>
      <c r="K12" s="67"/>
      <c r="L12" s="67"/>
      <c r="M12" s="67"/>
      <c r="IU12" s="11"/>
      <c r="IV12" s="11"/>
    </row>
    <row r="13" spans="6:256" s="1" customFormat="1" ht="24.75" customHeight="1">
      <c r="F13" s="67" t="s">
        <v>4</v>
      </c>
      <c r="G13" s="67"/>
      <c r="H13" s="68"/>
      <c r="I13" s="68"/>
      <c r="J13" s="68"/>
      <c r="K13" s="72"/>
      <c r="L13" s="72"/>
      <c r="M13" s="72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0" t="s">
        <v>5</v>
      </c>
      <c r="B17" s="70"/>
      <c r="C17" s="70"/>
      <c r="D17" s="70"/>
      <c r="E17" s="71"/>
      <c r="F17" s="70"/>
      <c r="G17" s="70" t="s">
        <v>6</v>
      </c>
      <c r="H17" s="70"/>
      <c r="I17" s="71"/>
      <c r="J17" s="70"/>
      <c r="K17" s="70"/>
      <c r="L17" s="70"/>
      <c r="M17" s="70" t="s">
        <v>7</v>
      </c>
      <c r="N17" s="70"/>
      <c r="O17" s="73"/>
    </row>
    <row r="18" s="1" customFormat="1" ht="15"/>
    <row r="19" s="1" customFormat="1" ht="16.5" customHeight="1"/>
    <row r="20" s="1" customFormat="1" ht="22.5">
      <c r="J20" s="67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4"/>
    </row>
  </sheetData>
  <sheetProtection/>
  <mergeCells count="1">
    <mergeCell ref="A3:P3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7" sqref="B7:B8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137</v>
      </c>
      <c r="B2" s="2"/>
      <c r="C2" s="2"/>
    </row>
    <row r="3" s="1" customFormat="1" ht="17.25" customHeight="1"/>
    <row r="4" spans="1:3" s="1" customFormat="1" ht="15.75" customHeight="1">
      <c r="A4" s="3" t="s">
        <v>138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f>8517954.2/10000</f>
        <v>851.7954199999999</v>
      </c>
      <c r="C7" s="12"/>
      <c r="D7" s="11"/>
      <c r="F7" s="11"/>
    </row>
    <row r="8" spans="1:3" s="1" customFormat="1" ht="27.75" customHeight="1">
      <c r="A8" s="6" t="s">
        <v>53</v>
      </c>
      <c r="B8" s="7">
        <f>8517954.2/10000</f>
        <v>851.7954199999999</v>
      </c>
      <c r="C8" s="12"/>
    </row>
    <row r="9" spans="1:5" s="1" customFormat="1" ht="27.75" customHeight="1">
      <c r="A9" s="9"/>
      <c r="B9" s="11"/>
      <c r="C9" s="11"/>
      <c r="E9" s="11"/>
    </row>
    <row r="10" spans="1:3" s="1" customFormat="1" ht="27.75" customHeight="1">
      <c r="A10" s="9"/>
      <c r="B10" s="11"/>
      <c r="C10" s="11"/>
    </row>
    <row r="11" spans="1:4" s="1" customFormat="1" ht="27.75" customHeight="1">
      <c r="A11" s="11"/>
      <c r="B11" s="11"/>
      <c r="C11" s="11"/>
      <c r="D11" s="11"/>
    </row>
    <row r="12" spans="1:3" s="1" customFormat="1" ht="27.75" customHeight="1">
      <c r="A12" s="11"/>
      <c r="C12" s="11"/>
    </row>
    <row r="13" s="1" customFormat="1" ht="27.75" customHeight="1"/>
  </sheetData>
  <sheetProtection/>
  <mergeCells count="4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workbookViewId="0" topLeftCell="A1">
      <selection activeCell="D7" sqref="D7:D8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139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138</v>
      </c>
      <c r="B4" s="4" t="s">
        <v>38</v>
      </c>
      <c r="C4" s="4" t="s">
        <v>69</v>
      </c>
      <c r="D4" s="4" t="s">
        <v>70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f>8517954.2/10000</f>
        <v>851.7954199999999</v>
      </c>
      <c r="C7" s="8">
        <f>5017954.2/10000</f>
        <v>501.79542000000004</v>
      </c>
      <c r="D7" s="7">
        <f>3500000/10000</f>
        <v>350</v>
      </c>
    </row>
    <row r="8" spans="1:4" s="1" customFormat="1" ht="37.5" customHeight="1">
      <c r="A8" s="6" t="s">
        <v>53</v>
      </c>
      <c r="B8" s="7">
        <f>8517954.2/10000</f>
        <v>851.7954199999999</v>
      </c>
      <c r="C8" s="8">
        <f>5017954.2/10000</f>
        <v>501.79542000000004</v>
      </c>
      <c r="D8" s="7">
        <f>3500000/10000</f>
        <v>350</v>
      </c>
    </row>
    <row r="9" spans="1:8" s="1" customFormat="1" ht="27.75" customHeight="1">
      <c r="A9" s="9"/>
      <c r="B9" s="10"/>
      <c r="C9" s="10"/>
      <c r="D9" s="10"/>
      <c r="E9" s="11"/>
      <c r="H9" s="11"/>
    </row>
    <row r="10" spans="1:4" s="1" customFormat="1" ht="27.75" customHeight="1">
      <c r="A10" s="11"/>
      <c r="B10" s="11"/>
      <c r="C10" s="11"/>
      <c r="D10" s="11"/>
    </row>
    <row r="11" spans="1:8" s="1" customFormat="1" ht="27.75" customHeight="1">
      <c r="A11" s="11"/>
      <c r="B11" s="11"/>
      <c r="C11" s="11"/>
      <c r="D11" s="11"/>
      <c r="E11" s="11"/>
      <c r="F11" s="11"/>
      <c r="G11" s="11"/>
      <c r="H11" s="11"/>
    </row>
    <row r="12" spans="1:7" s="1" customFormat="1" ht="27.75" customHeight="1">
      <c r="A12" s="11"/>
      <c r="C12" s="11"/>
      <c r="D12" s="11"/>
      <c r="E12" s="11"/>
      <c r="F12" s="11"/>
      <c r="G12" s="11"/>
    </row>
    <row r="13" s="1" customFormat="1" ht="27.75" customHeight="1">
      <c r="C13" s="11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/>
  <mergeCells count="5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workbookViewId="0" topLeftCell="A1">
      <selection activeCell="B8" sqref="B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3" t="s">
        <v>8</v>
      </c>
      <c r="B2" s="33"/>
      <c r="C2" s="33"/>
      <c r="D2" s="33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5" t="s">
        <v>16</v>
      </c>
      <c r="B6" s="36">
        <f>8517954.2/10000</f>
        <v>851.7954199999999</v>
      </c>
      <c r="C6" s="56" t="str">
        <f>'支出总表（引用）'!A8</f>
        <v>城乡社区支出</v>
      </c>
      <c r="D6" s="36">
        <f>8517954.2/10000</f>
        <v>851.7954199999999</v>
      </c>
    </row>
    <row r="7" spans="1:4" s="1" customFormat="1" ht="17.25" customHeight="1">
      <c r="A7" s="35" t="s">
        <v>17</v>
      </c>
      <c r="B7" s="36">
        <f>5017954.2/10000</f>
        <v>501.79542000000004</v>
      </c>
      <c r="C7" s="56">
        <f>'支出总表（引用）'!A9</f>
        <v>0</v>
      </c>
      <c r="D7" s="43">
        <f>'支出总表（引用）'!B9</f>
        <v>0</v>
      </c>
    </row>
    <row r="8" spans="1:4" s="1" customFormat="1" ht="17.25" customHeight="1">
      <c r="A8" s="35" t="s">
        <v>18</v>
      </c>
      <c r="B8" s="36"/>
      <c r="C8" s="56">
        <f>'支出总表（引用）'!A10</f>
        <v>0</v>
      </c>
      <c r="D8" s="43">
        <f>'支出总表（引用）'!B10</f>
        <v>0</v>
      </c>
    </row>
    <row r="9" spans="1:4" s="1" customFormat="1" ht="17.25" customHeight="1">
      <c r="A9" s="35" t="s">
        <v>19</v>
      </c>
      <c r="B9" s="36">
        <f>3500000/10000</f>
        <v>350</v>
      </c>
      <c r="C9" s="56">
        <f>'支出总表（引用）'!A11</f>
        <v>0</v>
      </c>
      <c r="D9" s="43">
        <f>'支出总表（引用）'!B11</f>
        <v>0</v>
      </c>
    </row>
    <row r="10" spans="1:4" s="1" customFormat="1" ht="17.25" customHeight="1">
      <c r="A10" s="35" t="s">
        <v>20</v>
      </c>
      <c r="B10" s="36"/>
      <c r="C10" s="56">
        <f>'支出总表（引用）'!A12</f>
        <v>0</v>
      </c>
      <c r="D10" s="43">
        <f>'支出总表（引用）'!B12</f>
        <v>0</v>
      </c>
    </row>
    <row r="11" spans="1:4" s="1" customFormat="1" ht="17.25" customHeight="1">
      <c r="A11" s="35" t="s">
        <v>21</v>
      </c>
      <c r="B11" s="36"/>
      <c r="C11" s="56">
        <f>'支出总表（引用）'!A13</f>
        <v>0</v>
      </c>
      <c r="D11" s="43">
        <f>'支出总表（引用）'!B13</f>
        <v>0</v>
      </c>
    </row>
    <row r="12" spans="1:4" s="1" customFormat="1" ht="17.25" customHeight="1">
      <c r="A12" s="35" t="s">
        <v>22</v>
      </c>
      <c r="B12" s="36"/>
      <c r="C12" s="56">
        <f>'支出总表（引用）'!A14</f>
        <v>0</v>
      </c>
      <c r="D12" s="43">
        <f>'支出总表（引用）'!B14</f>
        <v>0</v>
      </c>
    </row>
    <row r="13" spans="1:4" s="1" customFormat="1" ht="17.25" customHeight="1">
      <c r="A13" s="35" t="s">
        <v>23</v>
      </c>
      <c r="B13" s="36"/>
      <c r="C13" s="56">
        <f>'支出总表（引用）'!A15</f>
        <v>0</v>
      </c>
      <c r="D13" s="43">
        <f>'支出总表（引用）'!B15</f>
        <v>0</v>
      </c>
    </row>
    <row r="14" spans="1:4" s="1" customFormat="1" ht="17.25" customHeight="1">
      <c r="A14" s="35" t="s">
        <v>24</v>
      </c>
      <c r="B14" s="36"/>
      <c r="C14" s="56">
        <f>'支出总表（引用）'!A16</f>
        <v>0</v>
      </c>
      <c r="D14" s="43">
        <f>'支出总表（引用）'!B16</f>
        <v>0</v>
      </c>
    </row>
    <row r="15" spans="1:4" s="1" customFormat="1" ht="17.25" customHeight="1">
      <c r="A15" s="35" t="s">
        <v>25</v>
      </c>
      <c r="B15" s="21"/>
      <c r="C15" s="56">
        <f>'支出总表（引用）'!A17</f>
        <v>0</v>
      </c>
      <c r="D15" s="43">
        <f>'支出总表（引用）'!B17</f>
        <v>0</v>
      </c>
    </row>
    <row r="16" spans="1:4" s="1" customFormat="1" ht="17.25" customHeight="1">
      <c r="A16" s="40"/>
      <c r="B16" s="41"/>
      <c r="C16" s="56">
        <f>'支出总表（引用）'!A18</f>
        <v>0</v>
      </c>
      <c r="D16" s="43">
        <f>'支出总表（引用）'!B18</f>
        <v>0</v>
      </c>
    </row>
    <row r="17" spans="1:4" s="1" customFormat="1" ht="17.25" customHeight="1">
      <c r="A17" s="40"/>
      <c r="B17" s="21"/>
      <c r="C17" s="56">
        <f>'支出总表（引用）'!A19</f>
        <v>0</v>
      </c>
      <c r="D17" s="43">
        <f>'支出总表（引用）'!B19</f>
        <v>0</v>
      </c>
    </row>
    <row r="18" spans="1:4" s="1" customFormat="1" ht="17.25" customHeight="1">
      <c r="A18" s="40"/>
      <c r="B18" s="21"/>
      <c r="C18" s="56">
        <f>'支出总表（引用）'!A20</f>
        <v>0</v>
      </c>
      <c r="D18" s="43">
        <f>'支出总表（引用）'!B20</f>
        <v>0</v>
      </c>
    </row>
    <row r="19" spans="1:4" s="1" customFormat="1" ht="17.25" customHeight="1">
      <c r="A19" s="43"/>
      <c r="B19" s="21"/>
      <c r="C19" s="56">
        <f>'支出总表（引用）'!A21</f>
        <v>0</v>
      </c>
      <c r="D19" s="43">
        <f>'支出总表（引用）'!B21</f>
        <v>0</v>
      </c>
    </row>
    <row r="20" spans="1:4" s="1" customFormat="1" ht="17.25" customHeight="1">
      <c r="A20" s="40"/>
      <c r="B20" s="21"/>
      <c r="C20" s="56">
        <f>'支出总表（引用）'!A22</f>
        <v>0</v>
      </c>
      <c r="D20" s="43">
        <f>'支出总表（引用）'!B22</f>
        <v>0</v>
      </c>
    </row>
    <row r="21" spans="1:4" s="1" customFormat="1" ht="17.25" customHeight="1">
      <c r="A21" s="40"/>
      <c r="B21" s="21"/>
      <c r="C21" s="56">
        <f>'支出总表（引用）'!A23</f>
        <v>0</v>
      </c>
      <c r="D21" s="43">
        <f>'支出总表（引用）'!B23</f>
        <v>0</v>
      </c>
    </row>
    <row r="22" spans="1:4" s="1" customFormat="1" ht="17.25" customHeight="1">
      <c r="A22" s="40"/>
      <c r="B22" s="21"/>
      <c r="C22" s="56">
        <f>'支出总表（引用）'!A24</f>
        <v>0</v>
      </c>
      <c r="D22" s="43">
        <f>'支出总表（引用）'!B24</f>
        <v>0</v>
      </c>
    </row>
    <row r="23" spans="1:4" s="1" customFormat="1" ht="17.25" customHeight="1">
      <c r="A23" s="40"/>
      <c r="B23" s="21"/>
      <c r="C23" s="56">
        <f>'支出总表（引用）'!A25</f>
        <v>0</v>
      </c>
      <c r="D23" s="43">
        <f>'支出总表（引用）'!B25</f>
        <v>0</v>
      </c>
    </row>
    <row r="24" spans="1:4" s="1" customFormat="1" ht="17.25" customHeight="1">
      <c r="A24" s="40"/>
      <c r="B24" s="21"/>
      <c r="C24" s="56">
        <f>'支出总表（引用）'!A26</f>
        <v>0</v>
      </c>
      <c r="D24" s="43">
        <f>'支出总表（引用）'!B26</f>
        <v>0</v>
      </c>
    </row>
    <row r="25" spans="1:4" s="1" customFormat="1" ht="17.25" customHeight="1">
      <c r="A25" s="40"/>
      <c r="B25" s="21"/>
      <c r="C25" s="56">
        <f>'支出总表（引用）'!A27</f>
        <v>0</v>
      </c>
      <c r="D25" s="43">
        <f>'支出总表（引用）'!B27</f>
        <v>0</v>
      </c>
    </row>
    <row r="26" spans="1:4" s="1" customFormat="1" ht="19.5" customHeight="1">
      <c r="A26" s="40"/>
      <c r="B26" s="21"/>
      <c r="C26" s="56">
        <f>'支出总表（引用）'!A28</f>
        <v>0</v>
      </c>
      <c r="D26" s="43">
        <f>'支出总表（引用）'!B28</f>
        <v>0</v>
      </c>
    </row>
    <row r="27" spans="1:4" s="1" customFormat="1" ht="19.5" customHeight="1">
      <c r="A27" s="40"/>
      <c r="B27" s="21"/>
      <c r="C27" s="56">
        <f>'支出总表（引用）'!A29</f>
        <v>0</v>
      </c>
      <c r="D27" s="43">
        <f>'支出总表（引用）'!B29</f>
        <v>0</v>
      </c>
    </row>
    <row r="28" spans="1:4" s="1" customFormat="1" ht="19.5" customHeight="1">
      <c r="A28" s="40"/>
      <c r="B28" s="21"/>
      <c r="C28" s="56">
        <f>'支出总表（引用）'!A30</f>
        <v>0</v>
      </c>
      <c r="D28" s="43">
        <f>'支出总表（引用）'!B30</f>
        <v>0</v>
      </c>
    </row>
    <row r="29" spans="1:4" s="1" customFormat="1" ht="19.5" customHeight="1">
      <c r="A29" s="40"/>
      <c r="B29" s="21"/>
      <c r="C29" s="56">
        <f>'支出总表（引用）'!A31</f>
        <v>0</v>
      </c>
      <c r="D29" s="43">
        <f>'支出总表（引用）'!B31</f>
        <v>0</v>
      </c>
    </row>
    <row r="30" spans="1:4" s="1" customFormat="1" ht="19.5" customHeight="1">
      <c r="A30" s="40"/>
      <c r="B30" s="21"/>
      <c r="C30" s="56">
        <f>'支出总表（引用）'!A32</f>
        <v>0</v>
      </c>
      <c r="D30" s="43">
        <f>'支出总表（引用）'!B32</f>
        <v>0</v>
      </c>
    </row>
    <row r="31" spans="1:4" s="1" customFormat="1" ht="19.5" customHeight="1">
      <c r="A31" s="40"/>
      <c r="B31" s="21"/>
      <c r="C31" s="56">
        <f>'支出总表（引用）'!A33</f>
        <v>0</v>
      </c>
      <c r="D31" s="43">
        <f>'支出总表（引用）'!B33</f>
        <v>0</v>
      </c>
    </row>
    <row r="32" spans="1:4" s="1" customFormat="1" ht="19.5" customHeight="1">
      <c r="A32" s="40"/>
      <c r="B32" s="21"/>
      <c r="C32" s="56">
        <f>'支出总表（引用）'!A34</f>
        <v>0</v>
      </c>
      <c r="D32" s="43">
        <f>'支出总表（引用）'!B34</f>
        <v>0</v>
      </c>
    </row>
    <row r="33" spans="1:4" s="1" customFormat="1" ht="19.5" customHeight="1">
      <c r="A33" s="40"/>
      <c r="B33" s="21"/>
      <c r="C33" s="56">
        <f>'支出总表（引用）'!A35</f>
        <v>0</v>
      </c>
      <c r="D33" s="43">
        <f>'支出总表（引用）'!B35</f>
        <v>0</v>
      </c>
    </row>
    <row r="34" spans="1:4" s="1" customFormat="1" ht="19.5" customHeight="1">
      <c r="A34" s="40"/>
      <c r="B34" s="21"/>
      <c r="C34" s="56">
        <f>'支出总表（引用）'!A36</f>
        <v>0</v>
      </c>
      <c r="D34" s="43">
        <f>'支出总表（引用）'!B36</f>
        <v>0</v>
      </c>
    </row>
    <row r="35" spans="1:4" s="1" customFormat="1" ht="19.5" customHeight="1">
      <c r="A35" s="40"/>
      <c r="B35" s="21"/>
      <c r="C35" s="56">
        <f>'支出总表（引用）'!A37</f>
        <v>0</v>
      </c>
      <c r="D35" s="43">
        <f>'支出总表（引用）'!B37</f>
        <v>0</v>
      </c>
    </row>
    <row r="36" spans="1:4" s="1" customFormat="1" ht="19.5" customHeight="1">
      <c r="A36" s="40"/>
      <c r="B36" s="21"/>
      <c r="C36" s="56">
        <f>'支出总表（引用）'!A38</f>
        <v>0</v>
      </c>
      <c r="D36" s="43">
        <f>'支出总表（引用）'!B38</f>
        <v>0</v>
      </c>
    </row>
    <row r="37" spans="1:4" s="1" customFormat="1" ht="19.5" customHeight="1">
      <c r="A37" s="40"/>
      <c r="B37" s="21"/>
      <c r="C37" s="56">
        <f>'支出总表（引用）'!A39</f>
        <v>0</v>
      </c>
      <c r="D37" s="43">
        <f>'支出总表（引用）'!B39</f>
        <v>0</v>
      </c>
    </row>
    <row r="38" spans="1:4" s="1" customFormat="1" ht="19.5" customHeight="1">
      <c r="A38" s="40"/>
      <c r="B38" s="21"/>
      <c r="C38" s="56">
        <f>'支出总表（引用）'!A40</f>
        <v>0</v>
      </c>
      <c r="D38" s="43">
        <f>'支出总表（引用）'!B40</f>
        <v>0</v>
      </c>
    </row>
    <row r="39" spans="1:4" s="1" customFormat="1" ht="19.5" customHeight="1">
      <c r="A39" s="40"/>
      <c r="B39" s="21"/>
      <c r="C39" s="56">
        <f>'支出总表（引用）'!A41</f>
        <v>0</v>
      </c>
      <c r="D39" s="43">
        <f>'支出总表（引用）'!B41</f>
        <v>0</v>
      </c>
    </row>
    <row r="40" spans="1:4" s="1" customFormat="1" ht="19.5" customHeight="1">
      <c r="A40" s="40"/>
      <c r="B40" s="21"/>
      <c r="C40" s="56">
        <f>'支出总表（引用）'!A42</f>
        <v>0</v>
      </c>
      <c r="D40" s="43">
        <f>'支出总表（引用）'!B42</f>
        <v>0</v>
      </c>
    </row>
    <row r="41" spans="1:4" s="1" customFormat="1" ht="19.5" customHeight="1">
      <c r="A41" s="40"/>
      <c r="B41" s="21"/>
      <c r="C41" s="56">
        <f>'支出总表（引用）'!A43</f>
        <v>0</v>
      </c>
      <c r="D41" s="43">
        <f>'支出总表（引用）'!B43</f>
        <v>0</v>
      </c>
    </row>
    <row r="42" spans="1:4" s="1" customFormat="1" ht="19.5" customHeight="1">
      <c r="A42" s="40"/>
      <c r="B42" s="21"/>
      <c r="C42" s="56">
        <f>'支出总表（引用）'!A44</f>
        <v>0</v>
      </c>
      <c r="D42" s="43">
        <f>'支出总表（引用）'!B44</f>
        <v>0</v>
      </c>
    </row>
    <row r="43" spans="1:4" s="1" customFormat="1" ht="19.5" customHeight="1">
      <c r="A43" s="40"/>
      <c r="B43" s="21"/>
      <c r="C43" s="56">
        <f>'支出总表（引用）'!A45</f>
        <v>0</v>
      </c>
      <c r="D43" s="43">
        <f>'支出总表（引用）'!B45</f>
        <v>0</v>
      </c>
    </row>
    <row r="44" spans="1:4" s="1" customFormat="1" ht="19.5" customHeight="1">
      <c r="A44" s="40"/>
      <c r="B44" s="21"/>
      <c r="C44" s="56">
        <f>'支出总表（引用）'!A46</f>
        <v>0</v>
      </c>
      <c r="D44" s="43">
        <f>'支出总表（引用）'!B46</f>
        <v>0</v>
      </c>
    </row>
    <row r="45" spans="1:4" s="1" customFormat="1" ht="19.5" customHeight="1">
      <c r="A45" s="40"/>
      <c r="B45" s="21"/>
      <c r="C45" s="56">
        <f>'支出总表（引用）'!A47</f>
        <v>0</v>
      </c>
      <c r="D45" s="43">
        <f>'支出总表（引用）'!B47</f>
        <v>0</v>
      </c>
    </row>
    <row r="46" spans="1:4" s="1" customFormat="1" ht="19.5" customHeight="1">
      <c r="A46" s="40"/>
      <c r="B46" s="21"/>
      <c r="C46" s="56">
        <f>'支出总表（引用）'!A48</f>
        <v>0</v>
      </c>
      <c r="D46" s="43">
        <f>'支出总表（引用）'!B48</f>
        <v>0</v>
      </c>
    </row>
    <row r="47" spans="1:4" s="1" customFormat="1" ht="19.5" customHeight="1">
      <c r="A47" s="40"/>
      <c r="B47" s="21"/>
      <c r="C47" s="56">
        <f>'支出总表（引用）'!A49</f>
        <v>0</v>
      </c>
      <c r="D47" s="43">
        <f>'支出总表（引用）'!B49</f>
        <v>0</v>
      </c>
    </row>
    <row r="48" spans="1:4" s="1" customFormat="1" ht="19.5" customHeight="1">
      <c r="A48" s="40"/>
      <c r="B48" s="21"/>
      <c r="C48" s="56">
        <f>'支出总表（引用）'!A50</f>
        <v>0</v>
      </c>
      <c r="D48" s="43">
        <f>'支出总表（引用）'!B50</f>
        <v>0</v>
      </c>
    </row>
    <row r="49" spans="1:4" s="1" customFormat="1" ht="17.25" customHeight="1">
      <c r="A49" s="44" t="s">
        <v>26</v>
      </c>
      <c r="B49" s="36">
        <f>SUM(B6,B11,B12,B13,B14,B15)</f>
        <v>851.7954199999999</v>
      </c>
      <c r="C49" s="44" t="s">
        <v>27</v>
      </c>
      <c r="D49" s="36">
        <f>8517954.2/10000</f>
        <v>851.7954199999999</v>
      </c>
    </row>
    <row r="50" spans="1:4" s="1" customFormat="1" ht="17.25" customHeight="1">
      <c r="A50" s="35" t="s">
        <v>28</v>
      </c>
      <c r="B50" s="36"/>
      <c r="C50" s="57" t="s">
        <v>29</v>
      </c>
      <c r="D50" s="21"/>
    </row>
    <row r="51" spans="1:4" s="1" customFormat="1" ht="17.25" customHeight="1">
      <c r="A51" s="35" t="s">
        <v>30</v>
      </c>
      <c r="B51" s="58"/>
      <c r="C51" s="59"/>
      <c r="D51" s="21"/>
    </row>
    <row r="52" spans="1:4" s="1" customFormat="1" ht="17.25" customHeight="1">
      <c r="A52" s="60"/>
      <c r="B52" s="61"/>
      <c r="C52" s="59"/>
      <c r="D52" s="21"/>
    </row>
    <row r="53" spans="1:4" s="1" customFormat="1" ht="17.25" customHeight="1">
      <c r="A53" s="44" t="s">
        <v>31</v>
      </c>
      <c r="B53" s="62">
        <f>SUM(B49,B50,B51)</f>
        <v>851.7954199999999</v>
      </c>
      <c r="C53" s="44" t="s">
        <v>32</v>
      </c>
      <c r="D53" s="21">
        <f>B53</f>
        <v>851.7954199999999</v>
      </c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  <row r="63" spans="1:254" s="1" customFormat="1" ht="19.5" customHeight="1">
      <c r="A63" s="11"/>
      <c r="B63" s="11"/>
      <c r="C63" s="11"/>
      <c r="D63" s="11"/>
      <c r="DF63" s="11"/>
      <c r="DG63" s="11"/>
      <c r="DH63" s="11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1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1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1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1"/>
      <c r="HQ63" s="11"/>
      <c r="HR63" s="11"/>
      <c r="HS63" s="11"/>
      <c r="HT63" s="11"/>
      <c r="HU63" s="11"/>
      <c r="HV63" s="11"/>
      <c r="HW63" s="11"/>
      <c r="HX63" s="11"/>
      <c r="HY63" s="11"/>
      <c r="HZ63" s="11"/>
      <c r="IA63" s="11"/>
      <c r="IB63" s="11"/>
      <c r="IC63" s="11"/>
      <c r="ID63" s="11"/>
      <c r="IE63" s="11"/>
      <c r="IF63" s="11"/>
      <c r="IG63" s="11"/>
      <c r="IH63" s="11"/>
      <c r="II63" s="11"/>
      <c r="IJ63" s="11"/>
      <c r="IK63" s="11"/>
      <c r="IL63" s="11"/>
      <c r="IM63" s="11"/>
      <c r="IN63" s="11"/>
      <c r="IO63" s="11"/>
      <c r="IP63" s="11"/>
      <c r="IQ63" s="11"/>
      <c r="IR63" s="11"/>
      <c r="IS63" s="11"/>
      <c r="IT63" s="11"/>
    </row>
    <row r="64" spans="1:254" s="1" customFormat="1" ht="19.5" customHeight="1">
      <c r="A64" s="11"/>
      <c r="B64" s="11"/>
      <c r="C64" s="11"/>
      <c r="D64" s="11"/>
      <c r="DF64" s="11"/>
      <c r="DG64" s="11"/>
      <c r="DH64" s="11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1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1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1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1"/>
      <c r="HQ64" s="11"/>
      <c r="HR64" s="11"/>
      <c r="HS64" s="11"/>
      <c r="HT64" s="11"/>
      <c r="HU64" s="11"/>
      <c r="HV64" s="11"/>
      <c r="HW64" s="11"/>
      <c r="HX64" s="11"/>
      <c r="HY64" s="11"/>
      <c r="HZ64" s="11"/>
      <c r="IA64" s="11"/>
      <c r="IB64" s="11"/>
      <c r="IC64" s="11"/>
      <c r="ID64" s="11"/>
      <c r="IE64" s="11"/>
      <c r="IF64" s="11"/>
      <c r="IG64" s="11"/>
      <c r="IH64" s="11"/>
      <c r="II64" s="11"/>
      <c r="IJ64" s="11"/>
      <c r="IK64" s="11"/>
      <c r="IL64" s="11"/>
      <c r="IM64" s="11"/>
      <c r="IN64" s="11"/>
      <c r="IO64" s="11"/>
      <c r="IP64" s="11"/>
      <c r="IQ64" s="11"/>
      <c r="IR64" s="11"/>
      <c r="IS64" s="11"/>
      <c r="IT64" s="11"/>
    </row>
    <row r="65" spans="1:254" s="1" customFormat="1" ht="19.5" customHeight="1">
      <c r="A65" s="11"/>
      <c r="B65" s="11"/>
      <c r="C65" s="11"/>
      <c r="D65" s="11"/>
      <c r="DF65" s="11"/>
      <c r="DG65" s="11"/>
      <c r="DH65" s="11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1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1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1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1"/>
      <c r="HQ65" s="11"/>
      <c r="HR65" s="11"/>
      <c r="HS65" s="11"/>
      <c r="HT65" s="11"/>
      <c r="HU65" s="11"/>
      <c r="HV65" s="11"/>
      <c r="HW65" s="11"/>
      <c r="HX65" s="11"/>
      <c r="HY65" s="11"/>
      <c r="HZ65" s="11"/>
      <c r="IA65" s="11"/>
      <c r="IB65" s="11"/>
      <c r="IC65" s="11"/>
      <c r="ID65" s="11"/>
      <c r="IE65" s="11"/>
      <c r="IF65" s="11"/>
      <c r="IG65" s="11"/>
      <c r="IH65" s="11"/>
      <c r="II65" s="11"/>
      <c r="IJ65" s="11"/>
      <c r="IK65" s="11"/>
      <c r="IL65" s="11"/>
      <c r="IM65" s="11"/>
      <c r="IN65" s="11"/>
      <c r="IO65" s="11"/>
      <c r="IP65" s="11"/>
      <c r="IQ65" s="11"/>
      <c r="IR65" s="11"/>
      <c r="IS65" s="11"/>
      <c r="IT65" s="11"/>
    </row>
    <row r="66" spans="1:254" s="1" customFormat="1" ht="19.5" customHeight="1">
      <c r="A66" s="11"/>
      <c r="B66" s="11"/>
      <c r="C66" s="11"/>
      <c r="D66" s="11"/>
      <c r="DF66" s="11"/>
      <c r="DG66" s="11"/>
      <c r="DH66" s="11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1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1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1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1"/>
      <c r="HQ66" s="11"/>
      <c r="HR66" s="11"/>
      <c r="HS66" s="11"/>
      <c r="HT66" s="11"/>
      <c r="HU66" s="11"/>
      <c r="HV66" s="11"/>
      <c r="HW66" s="11"/>
      <c r="HX66" s="11"/>
      <c r="HY66" s="11"/>
      <c r="HZ66" s="11"/>
      <c r="IA66" s="11"/>
      <c r="IB66" s="11"/>
      <c r="IC66" s="11"/>
      <c r="ID66" s="11"/>
      <c r="IE66" s="11"/>
      <c r="IF66" s="11"/>
      <c r="IG66" s="11"/>
      <c r="IH66" s="11"/>
      <c r="II66" s="11"/>
      <c r="IJ66" s="11"/>
      <c r="IK66" s="11"/>
      <c r="IL66" s="11"/>
      <c r="IM66" s="11"/>
      <c r="IN66" s="11"/>
      <c r="IO66" s="11"/>
      <c r="IP66" s="11"/>
      <c r="IQ66" s="11"/>
      <c r="IR66" s="11"/>
      <c r="IS66" s="11"/>
      <c r="IT66" s="11"/>
    </row>
    <row r="67" spans="1:254" s="1" customFormat="1" ht="19.5" customHeight="1">
      <c r="A67" s="11"/>
      <c r="B67" s="11"/>
      <c r="C67" s="11"/>
      <c r="D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  <c r="IF67" s="11"/>
      <c r="IG67" s="11"/>
      <c r="IH67" s="11"/>
      <c r="II67" s="11"/>
      <c r="IJ67" s="11"/>
      <c r="IK67" s="11"/>
      <c r="IL67" s="11"/>
      <c r="IM67" s="11"/>
      <c r="IN67" s="11"/>
      <c r="IO67" s="11"/>
      <c r="IP67" s="11"/>
      <c r="IQ67" s="11"/>
      <c r="IR67" s="11"/>
      <c r="IS67" s="11"/>
      <c r="IT67" s="11"/>
    </row>
    <row r="68" spans="1:254" s="1" customFormat="1" ht="19.5" customHeight="1">
      <c r="A68" s="11"/>
      <c r="B68" s="11"/>
      <c r="C68" s="11"/>
      <c r="D68" s="11"/>
      <c r="DF68" s="11"/>
      <c r="DG68" s="11"/>
      <c r="DH68" s="11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1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1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1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1"/>
      <c r="HQ68" s="11"/>
      <c r="HR68" s="11"/>
      <c r="HS68" s="11"/>
      <c r="HT68" s="11"/>
      <c r="HU68" s="11"/>
      <c r="HV68" s="11"/>
      <c r="HW68" s="11"/>
      <c r="HX68" s="11"/>
      <c r="HY68" s="11"/>
      <c r="HZ68" s="11"/>
      <c r="IA68" s="11"/>
      <c r="IB68" s="11"/>
      <c r="IC68" s="11"/>
      <c r="ID68" s="11"/>
      <c r="IE68" s="11"/>
      <c r="IF68" s="11"/>
      <c r="IG68" s="11"/>
      <c r="IH68" s="11"/>
      <c r="II68" s="11"/>
      <c r="IJ68" s="11"/>
      <c r="IK68" s="11"/>
      <c r="IL68" s="11"/>
      <c r="IM68" s="11"/>
      <c r="IN68" s="11"/>
      <c r="IO68" s="11"/>
      <c r="IP68" s="11"/>
      <c r="IQ68" s="11"/>
      <c r="IR68" s="11"/>
      <c r="IS68" s="11"/>
      <c r="IT68" s="11"/>
    </row>
    <row r="69" spans="1:254" s="1" customFormat="1" ht="19.5" customHeight="1">
      <c r="A69" s="11"/>
      <c r="B69" s="11"/>
      <c r="C69" s="11"/>
      <c r="D69" s="11"/>
      <c r="DF69" s="11"/>
      <c r="DG69" s="11"/>
      <c r="DH69" s="11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1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1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1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1"/>
      <c r="HQ69" s="11"/>
      <c r="HR69" s="11"/>
      <c r="HS69" s="11"/>
      <c r="HT69" s="11"/>
      <c r="HU69" s="11"/>
      <c r="HV69" s="11"/>
      <c r="HW69" s="11"/>
      <c r="HX69" s="11"/>
      <c r="HY69" s="11"/>
      <c r="HZ69" s="11"/>
      <c r="IA69" s="11"/>
      <c r="IB69" s="11"/>
      <c r="IC69" s="11"/>
      <c r="ID69" s="11"/>
      <c r="IE69" s="11"/>
      <c r="IF69" s="11"/>
      <c r="IG69" s="11"/>
      <c r="IH69" s="11"/>
      <c r="II69" s="11"/>
      <c r="IJ69" s="11"/>
      <c r="IK69" s="11"/>
      <c r="IL69" s="11"/>
      <c r="IM69" s="11"/>
      <c r="IN69" s="11"/>
      <c r="IO69" s="11"/>
      <c r="IP69" s="11"/>
      <c r="IQ69" s="11"/>
      <c r="IR69" s="11"/>
      <c r="IS69" s="11"/>
      <c r="IT69" s="11"/>
    </row>
    <row r="70" spans="1:254" s="1" customFormat="1" ht="19.5" customHeight="1">
      <c r="A70" s="11"/>
      <c r="B70" s="11"/>
      <c r="C70" s="11"/>
      <c r="D70" s="11"/>
      <c r="DF70" s="11"/>
      <c r="DG70" s="11"/>
      <c r="DH70" s="11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1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1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1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1"/>
      <c r="HQ70" s="11"/>
      <c r="HR70" s="11"/>
      <c r="HS70" s="11"/>
      <c r="HT70" s="11"/>
      <c r="HU70" s="11"/>
      <c r="HV70" s="11"/>
      <c r="HW70" s="11"/>
      <c r="HX70" s="11"/>
      <c r="HY70" s="11"/>
      <c r="HZ70" s="11"/>
      <c r="IA70" s="11"/>
      <c r="IB70" s="11"/>
      <c r="IC70" s="11"/>
      <c r="ID70" s="11"/>
      <c r="IE70" s="11"/>
      <c r="IF70" s="11"/>
      <c r="IG70" s="11"/>
      <c r="IH70" s="11"/>
      <c r="II70" s="11"/>
      <c r="IJ70" s="11"/>
      <c r="IK70" s="11"/>
      <c r="IL70" s="11"/>
      <c r="IM70" s="11"/>
      <c r="IN70" s="11"/>
      <c r="IO70" s="11"/>
      <c r="IP70" s="11"/>
      <c r="IQ70" s="11"/>
      <c r="IR70" s="11"/>
      <c r="IS70" s="11"/>
      <c r="IT70" s="11"/>
    </row>
    <row r="71" spans="1:254" s="1" customFormat="1" ht="19.5" customHeight="1">
      <c r="A71" s="11"/>
      <c r="B71" s="11"/>
      <c r="C71" s="11"/>
      <c r="D71" s="11"/>
      <c r="DF71" s="11"/>
      <c r="DG71" s="11"/>
      <c r="DH71" s="11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1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1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1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1"/>
      <c r="HQ71" s="11"/>
      <c r="HR71" s="11"/>
      <c r="HS71" s="11"/>
      <c r="HT71" s="11"/>
      <c r="HU71" s="11"/>
      <c r="HV71" s="11"/>
      <c r="HW71" s="11"/>
      <c r="HX71" s="11"/>
      <c r="HY71" s="11"/>
      <c r="HZ71" s="11"/>
      <c r="IA71" s="11"/>
      <c r="IB71" s="11"/>
      <c r="IC71" s="11"/>
      <c r="ID71" s="11"/>
      <c r="IE71" s="11"/>
      <c r="IF71" s="11"/>
      <c r="IG71" s="11"/>
      <c r="IH71" s="11"/>
      <c r="II71" s="11"/>
      <c r="IJ71" s="11"/>
      <c r="IK71" s="11"/>
      <c r="IL71" s="11"/>
      <c r="IM71" s="11"/>
      <c r="IN71" s="11"/>
      <c r="IO71" s="11"/>
      <c r="IP71" s="11"/>
      <c r="IQ71" s="11"/>
      <c r="IR71" s="11"/>
      <c r="IS71" s="11"/>
      <c r="IT71" s="11"/>
    </row>
    <row r="72" spans="1:254" s="1" customFormat="1" ht="19.5" customHeight="1">
      <c r="A72" s="11"/>
      <c r="B72" s="11"/>
      <c r="C72" s="11"/>
      <c r="D72" s="11"/>
      <c r="DF72" s="11"/>
      <c r="DG72" s="11"/>
      <c r="DH72" s="11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1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1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1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1"/>
      <c r="HQ72" s="11"/>
      <c r="HR72" s="11"/>
      <c r="HS72" s="11"/>
      <c r="HT72" s="11"/>
      <c r="HU72" s="11"/>
      <c r="HV72" s="11"/>
      <c r="HW72" s="11"/>
      <c r="HX72" s="11"/>
      <c r="HY72" s="11"/>
      <c r="HZ72" s="11"/>
      <c r="IA72" s="11"/>
      <c r="IB72" s="11"/>
      <c r="IC72" s="11"/>
      <c r="ID72" s="11"/>
      <c r="IE72" s="11"/>
      <c r="IF72" s="11"/>
      <c r="IG72" s="11"/>
      <c r="IH72" s="11"/>
      <c r="II72" s="11"/>
      <c r="IJ72" s="11"/>
      <c r="IK72" s="11"/>
      <c r="IL72" s="11"/>
      <c r="IM72" s="11"/>
      <c r="IN72" s="11"/>
      <c r="IO72" s="11"/>
      <c r="IP72" s="11"/>
      <c r="IQ72" s="11"/>
      <c r="IR72" s="11"/>
      <c r="IS72" s="11"/>
      <c r="IT72" s="11"/>
    </row>
    <row r="73" spans="1:254" s="1" customFormat="1" ht="19.5" customHeight="1">
      <c r="A73" s="11"/>
      <c r="B73" s="11"/>
      <c r="C73" s="11"/>
      <c r="D73" s="11"/>
      <c r="DF73" s="11"/>
      <c r="DG73" s="11"/>
      <c r="DH73" s="11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1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1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1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1"/>
      <c r="HQ73" s="11"/>
      <c r="HR73" s="11"/>
      <c r="HS73" s="11"/>
      <c r="HT73" s="11"/>
      <c r="HU73" s="11"/>
      <c r="HV73" s="11"/>
      <c r="HW73" s="11"/>
      <c r="HX73" s="11"/>
      <c r="HY73" s="11"/>
      <c r="HZ73" s="11"/>
      <c r="IA73" s="11"/>
      <c r="IB73" s="11"/>
      <c r="IC73" s="11"/>
      <c r="ID73" s="11"/>
      <c r="IE73" s="11"/>
      <c r="IF73" s="11"/>
      <c r="IG73" s="11"/>
      <c r="IH73" s="11"/>
      <c r="II73" s="11"/>
      <c r="IJ73" s="11"/>
      <c r="IK73" s="11"/>
      <c r="IL73" s="11"/>
      <c r="IM73" s="11"/>
      <c r="IN73" s="11"/>
      <c r="IO73" s="11"/>
      <c r="IP73" s="11"/>
      <c r="IQ73" s="11"/>
      <c r="IR73" s="11"/>
      <c r="IS73" s="11"/>
      <c r="IT73" s="11"/>
    </row>
    <row r="74" spans="1:254" s="1" customFormat="1" ht="19.5" customHeight="1">
      <c r="A74" s="11"/>
      <c r="B74" s="11"/>
      <c r="C74" s="11"/>
      <c r="D74" s="11"/>
      <c r="DF74" s="11"/>
      <c r="DG74" s="11"/>
      <c r="DH74" s="11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1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1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1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1"/>
      <c r="HQ74" s="11"/>
      <c r="HR74" s="11"/>
      <c r="HS74" s="11"/>
      <c r="HT74" s="11"/>
      <c r="HU74" s="11"/>
      <c r="HV74" s="11"/>
      <c r="HW74" s="11"/>
      <c r="HX74" s="11"/>
      <c r="HY74" s="11"/>
      <c r="HZ74" s="11"/>
      <c r="IA74" s="11"/>
      <c r="IB74" s="11"/>
      <c r="IC74" s="11"/>
      <c r="ID74" s="11"/>
      <c r="IE74" s="11"/>
      <c r="IF74" s="11"/>
      <c r="IG74" s="11"/>
      <c r="IH74" s="11"/>
      <c r="II74" s="11"/>
      <c r="IJ74" s="11"/>
      <c r="IK74" s="11"/>
      <c r="IL74" s="11"/>
      <c r="IM74" s="11"/>
      <c r="IN74" s="11"/>
      <c r="IO74" s="11"/>
      <c r="IP74" s="11"/>
      <c r="IQ74" s="11"/>
      <c r="IR74" s="11"/>
      <c r="IS74" s="11"/>
      <c r="IT74" s="11"/>
    </row>
    <row r="75" spans="1:254" s="1" customFormat="1" ht="19.5" customHeight="1">
      <c r="A75" s="11"/>
      <c r="B75" s="11"/>
      <c r="C75" s="11"/>
      <c r="D75" s="11"/>
      <c r="DF75" s="11"/>
      <c r="DG75" s="11"/>
      <c r="DH75" s="11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1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1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1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1"/>
      <c r="HQ75" s="11"/>
      <c r="HR75" s="11"/>
      <c r="HS75" s="11"/>
      <c r="HT75" s="11"/>
      <c r="HU75" s="11"/>
      <c r="HV75" s="11"/>
      <c r="HW75" s="11"/>
      <c r="HX75" s="11"/>
      <c r="HY75" s="11"/>
      <c r="HZ75" s="11"/>
      <c r="IA75" s="11"/>
      <c r="IB75" s="11"/>
      <c r="IC75" s="11"/>
      <c r="ID75" s="11"/>
      <c r="IE75" s="11"/>
      <c r="IF75" s="11"/>
      <c r="IG75" s="11"/>
      <c r="IH75" s="11"/>
      <c r="II75" s="11"/>
      <c r="IJ75" s="11"/>
      <c r="IK75" s="11"/>
      <c r="IL75" s="11"/>
      <c r="IM75" s="11"/>
      <c r="IN75" s="11"/>
      <c r="IO75" s="11"/>
      <c r="IP75" s="11"/>
      <c r="IQ75" s="11"/>
      <c r="IR75" s="11"/>
      <c r="IS75" s="11"/>
      <c r="IT75" s="11"/>
    </row>
    <row r="76" spans="1:254" s="1" customFormat="1" ht="19.5" customHeight="1">
      <c r="A76" s="11"/>
      <c r="B76" s="11"/>
      <c r="C76" s="11"/>
      <c r="D76" s="11"/>
      <c r="DF76" s="11"/>
      <c r="DG76" s="11"/>
      <c r="DH76" s="11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1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1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1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1"/>
      <c r="HQ76" s="11"/>
      <c r="HR76" s="11"/>
      <c r="HS76" s="11"/>
      <c r="HT76" s="11"/>
      <c r="HU76" s="11"/>
      <c r="HV76" s="11"/>
      <c r="HW76" s="11"/>
      <c r="HX76" s="11"/>
      <c r="HY76" s="11"/>
      <c r="HZ76" s="11"/>
      <c r="IA76" s="11"/>
      <c r="IB76" s="11"/>
      <c r="IC76" s="11"/>
      <c r="ID76" s="11"/>
      <c r="IE76" s="11"/>
      <c r="IF76" s="11"/>
      <c r="IG76" s="11"/>
      <c r="IH76" s="11"/>
      <c r="II76" s="11"/>
      <c r="IJ76" s="11"/>
      <c r="IK76" s="11"/>
      <c r="IL76" s="11"/>
      <c r="IM76" s="11"/>
      <c r="IN76" s="11"/>
      <c r="IO76" s="11"/>
      <c r="IP76" s="11"/>
      <c r="IQ76" s="11"/>
      <c r="IR76" s="11"/>
      <c r="IS76" s="11"/>
      <c r="IT76" s="11"/>
    </row>
    <row r="77" spans="1:254" s="1" customFormat="1" ht="19.5" customHeight="1">
      <c r="A77" s="11"/>
      <c r="B77" s="11"/>
      <c r="C77" s="11"/>
      <c r="D77" s="11"/>
      <c r="DF77" s="11"/>
      <c r="DG77" s="11"/>
      <c r="DH77" s="11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1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1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1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1"/>
      <c r="HQ77" s="11"/>
      <c r="HR77" s="11"/>
      <c r="HS77" s="11"/>
      <c r="HT77" s="11"/>
      <c r="HU77" s="11"/>
      <c r="HV77" s="11"/>
      <c r="HW77" s="11"/>
      <c r="HX77" s="11"/>
      <c r="HY77" s="11"/>
      <c r="HZ77" s="11"/>
      <c r="IA77" s="11"/>
      <c r="IB77" s="11"/>
      <c r="IC77" s="11"/>
      <c r="ID77" s="11"/>
      <c r="IE77" s="11"/>
      <c r="IF77" s="11"/>
      <c r="IG77" s="11"/>
      <c r="IH77" s="11"/>
      <c r="II77" s="11"/>
      <c r="IJ77" s="11"/>
      <c r="IK77" s="11"/>
      <c r="IL77" s="11"/>
      <c r="IM77" s="11"/>
      <c r="IN77" s="11"/>
      <c r="IO77" s="11"/>
      <c r="IP77" s="11"/>
      <c r="IQ77" s="11"/>
      <c r="IR77" s="11"/>
      <c r="IS77" s="11"/>
      <c r="IT77" s="11"/>
    </row>
    <row r="78" spans="1:254" s="1" customFormat="1" ht="19.5" customHeight="1">
      <c r="A78" s="11"/>
      <c r="B78" s="11"/>
      <c r="C78" s="11"/>
      <c r="D78" s="11"/>
      <c r="DF78" s="11"/>
      <c r="DG78" s="11"/>
      <c r="DH78" s="11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1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1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1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1"/>
      <c r="HQ78" s="11"/>
      <c r="HR78" s="11"/>
      <c r="HS78" s="11"/>
      <c r="HT78" s="11"/>
      <c r="HU78" s="11"/>
      <c r="HV78" s="11"/>
      <c r="HW78" s="11"/>
      <c r="HX78" s="11"/>
      <c r="HY78" s="11"/>
      <c r="HZ78" s="11"/>
      <c r="IA78" s="11"/>
      <c r="IB78" s="11"/>
      <c r="IC78" s="11"/>
      <c r="ID78" s="11"/>
      <c r="IE78" s="11"/>
      <c r="IF78" s="11"/>
      <c r="IG78" s="11"/>
      <c r="IH78" s="11"/>
      <c r="II78" s="11"/>
      <c r="IJ78" s="11"/>
      <c r="IK78" s="11"/>
      <c r="IL78" s="11"/>
      <c r="IM78" s="11"/>
      <c r="IN78" s="11"/>
      <c r="IO78" s="11"/>
      <c r="IP78" s="11"/>
      <c r="IQ78" s="11"/>
      <c r="IR78" s="11"/>
      <c r="IS78" s="11"/>
      <c r="IT78" s="11"/>
    </row>
    <row r="79" spans="1:254" s="1" customFormat="1" ht="19.5" customHeight="1">
      <c r="A79" s="11"/>
      <c r="B79" s="11"/>
      <c r="C79" s="11"/>
      <c r="D79" s="11"/>
      <c r="DF79" s="11"/>
      <c r="DG79" s="11"/>
      <c r="DH79" s="11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1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1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1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1"/>
      <c r="HQ79" s="11"/>
      <c r="HR79" s="11"/>
      <c r="HS79" s="11"/>
      <c r="HT79" s="11"/>
      <c r="HU79" s="11"/>
      <c r="HV79" s="11"/>
      <c r="HW79" s="11"/>
      <c r="HX79" s="11"/>
      <c r="HY79" s="11"/>
      <c r="HZ79" s="11"/>
      <c r="IA79" s="11"/>
      <c r="IB79" s="11"/>
      <c r="IC79" s="11"/>
      <c r="ID79" s="11"/>
      <c r="IE79" s="11"/>
      <c r="IF79" s="11"/>
      <c r="IG79" s="11"/>
      <c r="IH79" s="11"/>
      <c r="II79" s="11"/>
      <c r="IJ79" s="11"/>
      <c r="IK79" s="11"/>
      <c r="IL79" s="11"/>
      <c r="IM79" s="11"/>
      <c r="IN79" s="11"/>
      <c r="IO79" s="11"/>
      <c r="IP79" s="11"/>
      <c r="IQ79" s="11"/>
      <c r="IR79" s="11"/>
      <c r="IS79" s="11"/>
      <c r="IT79" s="11"/>
    </row>
    <row r="80" spans="1:254" s="1" customFormat="1" ht="19.5" customHeight="1">
      <c r="A80" s="11"/>
      <c r="B80" s="11"/>
      <c r="C80" s="11"/>
      <c r="D80" s="11"/>
      <c r="DF80" s="11"/>
      <c r="DG80" s="11"/>
      <c r="DH80" s="11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1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1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1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1"/>
      <c r="HQ80" s="11"/>
      <c r="HR80" s="11"/>
      <c r="HS80" s="11"/>
      <c r="HT80" s="11"/>
      <c r="HU80" s="11"/>
      <c r="HV80" s="11"/>
      <c r="HW80" s="11"/>
      <c r="HX80" s="11"/>
      <c r="HY80" s="11"/>
      <c r="HZ80" s="11"/>
      <c r="IA80" s="11"/>
      <c r="IB80" s="11"/>
      <c r="IC80" s="11"/>
      <c r="ID80" s="11"/>
      <c r="IE80" s="11"/>
      <c r="IF80" s="11"/>
      <c r="IG80" s="11"/>
      <c r="IH80" s="11"/>
      <c r="II80" s="11"/>
      <c r="IJ80" s="11"/>
      <c r="IK80" s="11"/>
      <c r="IL80" s="11"/>
      <c r="IM80" s="11"/>
      <c r="IN80" s="11"/>
      <c r="IO80" s="11"/>
      <c r="IP80" s="11"/>
      <c r="IQ80" s="11"/>
      <c r="IR80" s="11"/>
      <c r="IS80" s="11"/>
      <c r="IT80" s="11"/>
    </row>
    <row r="81" spans="1:254" s="1" customFormat="1" ht="19.5" customHeight="1">
      <c r="A81" s="11"/>
      <c r="B81" s="11"/>
      <c r="C81" s="11"/>
      <c r="D81" s="11"/>
      <c r="DF81" s="11"/>
      <c r="DG81" s="11"/>
      <c r="DH81" s="11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1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1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1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1"/>
      <c r="HQ81" s="11"/>
      <c r="HR81" s="11"/>
      <c r="HS81" s="11"/>
      <c r="HT81" s="11"/>
      <c r="HU81" s="11"/>
      <c r="HV81" s="11"/>
      <c r="HW81" s="11"/>
      <c r="HX81" s="11"/>
      <c r="HY81" s="11"/>
      <c r="HZ81" s="11"/>
      <c r="IA81" s="11"/>
      <c r="IB81" s="11"/>
      <c r="IC81" s="11"/>
      <c r="ID81" s="11"/>
      <c r="IE81" s="11"/>
      <c r="IF81" s="11"/>
      <c r="IG81" s="11"/>
      <c r="IH81" s="11"/>
      <c r="II81" s="11"/>
      <c r="IJ81" s="11"/>
      <c r="IK81" s="11"/>
      <c r="IL81" s="11"/>
      <c r="IM81" s="11"/>
      <c r="IN81" s="11"/>
      <c r="IO81" s="11"/>
      <c r="IP81" s="11"/>
      <c r="IQ81" s="11"/>
      <c r="IR81" s="11"/>
      <c r="IS81" s="11"/>
      <c r="IT81" s="11"/>
    </row>
    <row r="82" spans="1:254" s="1" customFormat="1" ht="19.5" customHeight="1">
      <c r="A82" s="11"/>
      <c r="B82" s="11"/>
      <c r="C82" s="11"/>
      <c r="D82" s="11"/>
      <c r="DF82" s="11"/>
      <c r="DG82" s="11"/>
      <c r="DH82" s="11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1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1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1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1"/>
      <c r="HQ82" s="11"/>
      <c r="HR82" s="11"/>
      <c r="HS82" s="11"/>
      <c r="HT82" s="11"/>
      <c r="HU82" s="11"/>
      <c r="HV82" s="11"/>
      <c r="HW82" s="11"/>
      <c r="HX82" s="11"/>
      <c r="HY82" s="11"/>
      <c r="HZ82" s="11"/>
      <c r="IA82" s="11"/>
      <c r="IB82" s="11"/>
      <c r="IC82" s="11"/>
      <c r="ID82" s="11"/>
      <c r="IE82" s="11"/>
      <c r="IF82" s="11"/>
      <c r="IG82" s="11"/>
      <c r="IH82" s="11"/>
      <c r="II82" s="11"/>
      <c r="IJ82" s="11"/>
      <c r="IK82" s="11"/>
      <c r="IL82" s="11"/>
      <c r="IM82" s="11"/>
      <c r="IN82" s="11"/>
      <c r="IO82" s="11"/>
      <c r="IP82" s="11"/>
      <c r="IQ82" s="11"/>
      <c r="IR82" s="11"/>
      <c r="IS82" s="11"/>
      <c r="IT82" s="11"/>
    </row>
    <row r="83" spans="1:254" s="1" customFormat="1" ht="19.5" customHeight="1">
      <c r="A83" s="11"/>
      <c r="B83" s="11"/>
      <c r="C83" s="11"/>
      <c r="D83" s="11"/>
      <c r="DF83" s="11"/>
      <c r="DG83" s="11"/>
      <c r="DH83" s="11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1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1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1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1"/>
      <c r="HQ83" s="11"/>
      <c r="HR83" s="11"/>
      <c r="HS83" s="11"/>
      <c r="HT83" s="11"/>
      <c r="HU83" s="11"/>
      <c r="HV83" s="11"/>
      <c r="HW83" s="11"/>
      <c r="HX83" s="11"/>
      <c r="HY83" s="11"/>
      <c r="HZ83" s="11"/>
      <c r="IA83" s="11"/>
      <c r="IB83" s="11"/>
      <c r="IC83" s="11"/>
      <c r="ID83" s="11"/>
      <c r="IE83" s="11"/>
      <c r="IF83" s="11"/>
      <c r="IG83" s="11"/>
      <c r="IH83" s="11"/>
      <c r="II83" s="11"/>
      <c r="IJ83" s="11"/>
      <c r="IK83" s="11"/>
      <c r="IL83" s="11"/>
      <c r="IM83" s="11"/>
      <c r="IN83" s="11"/>
      <c r="IO83" s="11"/>
      <c r="IP83" s="11"/>
      <c r="IQ83" s="11"/>
      <c r="IR83" s="11"/>
      <c r="IS83" s="11"/>
      <c r="IT83" s="11"/>
    </row>
    <row r="84" spans="1:254" s="1" customFormat="1" ht="19.5" customHeight="1">
      <c r="A84" s="11"/>
      <c r="B84" s="11"/>
      <c r="C84" s="11"/>
      <c r="D84" s="11"/>
      <c r="DF84" s="11"/>
      <c r="DG84" s="11"/>
      <c r="DH84" s="11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1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1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1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1"/>
      <c r="HQ84" s="11"/>
      <c r="HR84" s="11"/>
      <c r="HS84" s="11"/>
      <c r="HT84" s="11"/>
      <c r="HU84" s="11"/>
      <c r="HV84" s="11"/>
      <c r="HW84" s="11"/>
      <c r="HX84" s="11"/>
      <c r="HY84" s="11"/>
      <c r="HZ84" s="11"/>
      <c r="IA84" s="11"/>
      <c r="IB84" s="11"/>
      <c r="IC84" s="11"/>
      <c r="ID84" s="11"/>
      <c r="IE84" s="11"/>
      <c r="IF84" s="11"/>
      <c r="IG84" s="11"/>
      <c r="IH84" s="11"/>
      <c r="II84" s="11"/>
      <c r="IJ84" s="11"/>
      <c r="IK84" s="11"/>
      <c r="IL84" s="11"/>
      <c r="IM84" s="11"/>
      <c r="IN84" s="11"/>
      <c r="IO84" s="11"/>
      <c r="IP84" s="11"/>
      <c r="IQ84" s="11"/>
      <c r="IR84" s="11"/>
      <c r="IS84" s="11"/>
      <c r="IT84" s="11"/>
    </row>
    <row r="85" spans="1:254" s="1" customFormat="1" ht="19.5" customHeight="1">
      <c r="A85" s="11"/>
      <c r="B85" s="11"/>
      <c r="C85" s="11"/>
      <c r="D85" s="11"/>
      <c r="DF85" s="11"/>
      <c r="DG85" s="11"/>
      <c r="DH85" s="11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1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1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1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1"/>
      <c r="HQ85" s="11"/>
      <c r="HR85" s="11"/>
      <c r="HS85" s="11"/>
      <c r="HT85" s="11"/>
      <c r="HU85" s="11"/>
      <c r="HV85" s="11"/>
      <c r="HW85" s="11"/>
      <c r="HX85" s="11"/>
      <c r="HY85" s="11"/>
      <c r="HZ85" s="11"/>
      <c r="IA85" s="11"/>
      <c r="IB85" s="11"/>
      <c r="IC85" s="11"/>
      <c r="ID85" s="11"/>
      <c r="IE85" s="11"/>
      <c r="IF85" s="11"/>
      <c r="IG85" s="11"/>
      <c r="IH85" s="11"/>
      <c r="II85" s="11"/>
      <c r="IJ85" s="11"/>
      <c r="IK85" s="11"/>
      <c r="IL85" s="11"/>
      <c r="IM85" s="11"/>
      <c r="IN85" s="11"/>
      <c r="IO85" s="11"/>
      <c r="IP85" s="11"/>
      <c r="IQ85" s="11"/>
      <c r="IR85" s="11"/>
      <c r="IS85" s="11"/>
      <c r="IT85" s="11"/>
    </row>
    <row r="86" spans="1:254" s="1" customFormat="1" ht="19.5" customHeight="1">
      <c r="A86" s="11"/>
      <c r="B86" s="11"/>
      <c r="C86" s="11"/>
      <c r="D86" s="11"/>
      <c r="DF86" s="11"/>
      <c r="DG86" s="11"/>
      <c r="DH86" s="11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1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1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1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1"/>
      <c r="HQ86" s="11"/>
      <c r="HR86" s="11"/>
      <c r="HS86" s="11"/>
      <c r="HT86" s="11"/>
      <c r="HU86" s="11"/>
      <c r="HV86" s="11"/>
      <c r="HW86" s="11"/>
      <c r="HX86" s="11"/>
      <c r="HY86" s="11"/>
      <c r="HZ86" s="11"/>
      <c r="IA86" s="11"/>
      <c r="IB86" s="11"/>
      <c r="IC86" s="11"/>
      <c r="ID86" s="11"/>
      <c r="IE86" s="11"/>
      <c r="IF86" s="11"/>
      <c r="IG86" s="11"/>
      <c r="IH86" s="11"/>
      <c r="II86" s="11"/>
      <c r="IJ86" s="11"/>
      <c r="IK86" s="11"/>
      <c r="IL86" s="11"/>
      <c r="IM86" s="11"/>
      <c r="IN86" s="11"/>
      <c r="IO86" s="11"/>
      <c r="IP86" s="11"/>
      <c r="IQ86" s="11"/>
      <c r="IR86" s="11"/>
      <c r="IS86" s="11"/>
      <c r="IT86" s="11"/>
    </row>
    <row r="87" spans="1:254" s="1" customFormat="1" ht="19.5" customHeight="1">
      <c r="A87" s="11"/>
      <c r="B87" s="11"/>
      <c r="C87" s="11"/>
      <c r="D87" s="11"/>
      <c r="DF87" s="11"/>
      <c r="DG87" s="11"/>
      <c r="DH87" s="11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1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1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1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1"/>
      <c r="HQ87" s="11"/>
      <c r="HR87" s="11"/>
      <c r="HS87" s="11"/>
      <c r="HT87" s="11"/>
      <c r="HU87" s="11"/>
      <c r="HV87" s="11"/>
      <c r="HW87" s="11"/>
      <c r="HX87" s="11"/>
      <c r="HY87" s="11"/>
      <c r="HZ87" s="11"/>
      <c r="IA87" s="11"/>
      <c r="IB87" s="11"/>
      <c r="IC87" s="11"/>
      <c r="ID87" s="11"/>
      <c r="IE87" s="11"/>
      <c r="IF87" s="11"/>
      <c r="IG87" s="11"/>
      <c r="IH87" s="11"/>
      <c r="II87" s="11"/>
      <c r="IJ87" s="11"/>
      <c r="IK87" s="11"/>
      <c r="IL87" s="11"/>
      <c r="IM87" s="11"/>
      <c r="IN87" s="11"/>
      <c r="IO87" s="11"/>
      <c r="IP87" s="11"/>
      <c r="IQ87" s="11"/>
      <c r="IR87" s="11"/>
      <c r="IS87" s="11"/>
      <c r="IT87" s="11"/>
    </row>
    <row r="88" spans="1:254" s="1" customFormat="1" ht="19.5" customHeight="1">
      <c r="A88" s="11"/>
      <c r="B88" s="11"/>
      <c r="C88" s="11"/>
      <c r="D88" s="11"/>
      <c r="DF88" s="11"/>
      <c r="DG88" s="11"/>
      <c r="DH88" s="11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1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1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1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1"/>
      <c r="HQ88" s="11"/>
      <c r="HR88" s="11"/>
      <c r="HS88" s="11"/>
      <c r="HT88" s="11"/>
      <c r="HU88" s="11"/>
      <c r="HV88" s="11"/>
      <c r="HW88" s="11"/>
      <c r="HX88" s="11"/>
      <c r="HY88" s="11"/>
      <c r="HZ88" s="11"/>
      <c r="IA88" s="11"/>
      <c r="IB88" s="11"/>
      <c r="IC88" s="11"/>
      <c r="ID88" s="11"/>
      <c r="IE88" s="11"/>
      <c r="IF88" s="11"/>
      <c r="IG88" s="11"/>
      <c r="IH88" s="11"/>
      <c r="II88" s="11"/>
      <c r="IJ88" s="11"/>
      <c r="IK88" s="11"/>
      <c r="IL88" s="11"/>
      <c r="IM88" s="11"/>
      <c r="IN88" s="11"/>
      <c r="IO88" s="11"/>
      <c r="IP88" s="11"/>
      <c r="IQ88" s="11"/>
      <c r="IR88" s="11"/>
      <c r="IS88" s="11"/>
      <c r="IT88" s="11"/>
    </row>
    <row r="89" spans="1:254" s="1" customFormat="1" ht="19.5" customHeight="1">
      <c r="A89" s="11"/>
      <c r="B89" s="11"/>
      <c r="C89" s="11"/>
      <c r="D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  <c r="IF89" s="11"/>
      <c r="IG89" s="11"/>
      <c r="IH89" s="11"/>
      <c r="II89" s="11"/>
      <c r="IJ89" s="11"/>
      <c r="IK89" s="11"/>
      <c r="IL89" s="11"/>
      <c r="IM89" s="11"/>
      <c r="IN89" s="11"/>
      <c r="IO89" s="11"/>
      <c r="IP89" s="11"/>
      <c r="IQ89" s="11"/>
      <c r="IR89" s="11"/>
      <c r="IS89" s="11"/>
      <c r="IT89" s="11"/>
    </row>
    <row r="90" spans="1:254" s="1" customFormat="1" ht="19.5" customHeight="1">
      <c r="A90" s="11"/>
      <c r="B90" s="11"/>
      <c r="C90" s="11"/>
      <c r="D90" s="11"/>
      <c r="DF90" s="11"/>
      <c r="DG90" s="11"/>
      <c r="DH90" s="11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1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1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1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1"/>
      <c r="HQ90" s="11"/>
      <c r="HR90" s="11"/>
      <c r="HS90" s="11"/>
      <c r="HT90" s="11"/>
      <c r="HU90" s="11"/>
      <c r="HV90" s="11"/>
      <c r="HW90" s="11"/>
      <c r="HX90" s="11"/>
      <c r="HY90" s="11"/>
      <c r="HZ90" s="11"/>
      <c r="IA90" s="11"/>
      <c r="IB90" s="11"/>
      <c r="IC90" s="11"/>
      <c r="ID90" s="11"/>
      <c r="IE90" s="11"/>
      <c r="IF90" s="11"/>
      <c r="IG90" s="11"/>
      <c r="IH90" s="11"/>
      <c r="II90" s="11"/>
      <c r="IJ90" s="11"/>
      <c r="IK90" s="11"/>
      <c r="IL90" s="11"/>
      <c r="IM90" s="11"/>
      <c r="IN90" s="11"/>
      <c r="IO90" s="11"/>
      <c r="IP90" s="11"/>
      <c r="IQ90" s="11"/>
      <c r="IR90" s="11"/>
      <c r="IS90" s="11"/>
      <c r="IT90" s="11"/>
    </row>
    <row r="91" spans="1:254" s="1" customFormat="1" ht="19.5" customHeight="1">
      <c r="A91" s="11"/>
      <c r="B91" s="11"/>
      <c r="C91" s="11"/>
      <c r="D91" s="11"/>
      <c r="DF91" s="11"/>
      <c r="DG91" s="11"/>
      <c r="DH91" s="11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1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1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1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1"/>
      <c r="HQ91" s="11"/>
      <c r="HR91" s="11"/>
      <c r="HS91" s="11"/>
      <c r="HT91" s="11"/>
      <c r="HU91" s="11"/>
      <c r="HV91" s="11"/>
      <c r="HW91" s="11"/>
      <c r="HX91" s="11"/>
      <c r="HY91" s="11"/>
      <c r="HZ91" s="11"/>
      <c r="IA91" s="11"/>
      <c r="IB91" s="11"/>
      <c r="IC91" s="11"/>
      <c r="ID91" s="11"/>
      <c r="IE91" s="11"/>
      <c r="IF91" s="11"/>
      <c r="IG91" s="11"/>
      <c r="IH91" s="11"/>
      <c r="II91" s="11"/>
      <c r="IJ91" s="11"/>
      <c r="IK91" s="11"/>
      <c r="IL91" s="11"/>
      <c r="IM91" s="11"/>
      <c r="IN91" s="11"/>
      <c r="IO91" s="11"/>
      <c r="IP91" s="11"/>
      <c r="IQ91" s="11"/>
      <c r="IR91" s="11"/>
      <c r="IS91" s="11"/>
      <c r="IT91" s="11"/>
    </row>
    <row r="92" spans="1:254" s="1" customFormat="1" ht="19.5" customHeight="1">
      <c r="A92" s="11"/>
      <c r="B92" s="11"/>
      <c r="C92" s="11"/>
      <c r="D92" s="11"/>
      <c r="DF92" s="11"/>
      <c r="DG92" s="11"/>
      <c r="DH92" s="11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1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1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1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1"/>
      <c r="HQ92" s="11"/>
      <c r="HR92" s="11"/>
      <c r="HS92" s="11"/>
      <c r="HT92" s="11"/>
      <c r="HU92" s="11"/>
      <c r="HV92" s="11"/>
      <c r="HW92" s="11"/>
      <c r="HX92" s="11"/>
      <c r="HY92" s="11"/>
      <c r="HZ92" s="11"/>
      <c r="IA92" s="11"/>
      <c r="IB92" s="11"/>
      <c r="IC92" s="11"/>
      <c r="ID92" s="11"/>
      <c r="IE92" s="11"/>
      <c r="IF92" s="11"/>
      <c r="IG92" s="11"/>
      <c r="IH92" s="11"/>
      <c r="II92" s="11"/>
      <c r="IJ92" s="11"/>
      <c r="IK92" s="11"/>
      <c r="IL92" s="11"/>
      <c r="IM92" s="11"/>
      <c r="IN92" s="11"/>
      <c r="IO92" s="11"/>
      <c r="IP92" s="11"/>
      <c r="IQ92" s="11"/>
      <c r="IR92" s="11"/>
      <c r="IS92" s="11"/>
      <c r="IT92" s="11"/>
    </row>
    <row r="93" spans="1:254" s="1" customFormat="1" ht="19.5" customHeight="1">
      <c r="A93" s="11"/>
      <c r="B93" s="11"/>
      <c r="C93" s="11"/>
      <c r="D93" s="11"/>
      <c r="DF93" s="11"/>
      <c r="DG93" s="11"/>
      <c r="DH93" s="11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1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1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1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1"/>
      <c r="HQ93" s="11"/>
      <c r="HR93" s="11"/>
      <c r="HS93" s="11"/>
      <c r="HT93" s="11"/>
      <c r="HU93" s="11"/>
      <c r="HV93" s="11"/>
      <c r="HW93" s="11"/>
      <c r="HX93" s="11"/>
      <c r="HY93" s="11"/>
      <c r="HZ93" s="11"/>
      <c r="IA93" s="11"/>
      <c r="IB93" s="11"/>
      <c r="IC93" s="11"/>
      <c r="ID93" s="11"/>
      <c r="IE93" s="11"/>
      <c r="IF93" s="11"/>
      <c r="IG93" s="11"/>
      <c r="IH93" s="11"/>
      <c r="II93" s="11"/>
      <c r="IJ93" s="11"/>
      <c r="IK93" s="11"/>
      <c r="IL93" s="11"/>
      <c r="IM93" s="11"/>
      <c r="IN93" s="11"/>
      <c r="IO93" s="11"/>
      <c r="IP93" s="11"/>
      <c r="IQ93" s="11"/>
      <c r="IR93" s="11"/>
      <c r="IS93" s="11"/>
      <c r="IT93" s="11"/>
    </row>
    <row r="94" spans="1:254" s="1" customFormat="1" ht="19.5" customHeight="1">
      <c r="A94" s="11"/>
      <c r="B94" s="11"/>
      <c r="C94" s="11"/>
      <c r="D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1"/>
      <c r="HQ94" s="11"/>
      <c r="HR94" s="11"/>
      <c r="HS94" s="11"/>
      <c r="HT94" s="11"/>
      <c r="HU94" s="11"/>
      <c r="HV94" s="11"/>
      <c r="HW94" s="11"/>
      <c r="HX94" s="11"/>
      <c r="HY94" s="11"/>
      <c r="HZ94" s="11"/>
      <c r="IA94" s="11"/>
      <c r="IB94" s="11"/>
      <c r="IC94" s="11"/>
      <c r="ID94" s="11"/>
      <c r="IE94" s="11"/>
      <c r="IF94" s="11"/>
      <c r="IG94" s="11"/>
      <c r="IH94" s="11"/>
      <c r="II94" s="11"/>
      <c r="IJ94" s="11"/>
      <c r="IK94" s="11"/>
      <c r="IL94" s="11"/>
      <c r="IM94" s="11"/>
      <c r="IN94" s="11"/>
      <c r="IO94" s="11"/>
      <c r="IP94" s="11"/>
      <c r="IQ94" s="11"/>
      <c r="IR94" s="11"/>
      <c r="IS94" s="11"/>
      <c r="IT94" s="11"/>
    </row>
    <row r="95" spans="1:254" s="1" customFormat="1" ht="19.5" customHeight="1">
      <c r="A95" s="11"/>
      <c r="B95" s="11"/>
      <c r="C95" s="11"/>
      <c r="D95" s="11"/>
      <c r="DF95" s="11"/>
      <c r="DG95" s="11"/>
      <c r="DH95" s="11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1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1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1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1"/>
      <c r="HQ95" s="11"/>
      <c r="HR95" s="11"/>
      <c r="HS95" s="11"/>
      <c r="HT95" s="11"/>
      <c r="HU95" s="11"/>
      <c r="HV95" s="11"/>
      <c r="HW95" s="11"/>
      <c r="HX95" s="11"/>
      <c r="HY95" s="11"/>
      <c r="HZ95" s="11"/>
      <c r="IA95" s="11"/>
      <c r="IB95" s="11"/>
      <c r="IC95" s="11"/>
      <c r="ID95" s="11"/>
      <c r="IE95" s="11"/>
      <c r="IF95" s="11"/>
      <c r="IG95" s="11"/>
      <c r="IH95" s="11"/>
      <c r="II95" s="11"/>
      <c r="IJ95" s="11"/>
      <c r="IK95" s="11"/>
      <c r="IL95" s="11"/>
      <c r="IM95" s="11"/>
      <c r="IN95" s="11"/>
      <c r="IO95" s="11"/>
      <c r="IP95" s="11"/>
      <c r="IQ95" s="11"/>
      <c r="IR95" s="11"/>
      <c r="IS95" s="11"/>
      <c r="IT95" s="11"/>
    </row>
  </sheetData>
  <sheetProtection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16"/>
  <sheetViews>
    <sheetView showGridLines="0" tabSelected="1" workbookViewId="0" topLeftCell="A1">
      <selection activeCell="G7" sqref="G7:G10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5.8515625" style="1" customWidth="1"/>
    <col min="7" max="7" width="14.42187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1" t="s">
        <v>33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2" t="s">
        <v>36</v>
      </c>
      <c r="D4" s="53" t="s">
        <v>37</v>
      </c>
      <c r="E4" s="4" t="s">
        <v>38</v>
      </c>
      <c r="F4" s="4"/>
      <c r="G4" s="4"/>
      <c r="H4" s="4"/>
      <c r="I4" s="4"/>
      <c r="J4" s="47" t="s">
        <v>39</v>
      </c>
      <c r="K4" s="47" t="s">
        <v>40</v>
      </c>
      <c r="L4" s="47" t="s">
        <v>41</v>
      </c>
      <c r="M4" s="47" t="s">
        <v>42</v>
      </c>
      <c r="N4" s="47" t="s">
        <v>43</v>
      </c>
      <c r="O4" s="53" t="s">
        <v>44</v>
      </c>
    </row>
    <row r="5" spans="1:15" s="1" customFormat="1" ht="58.5" customHeight="1">
      <c r="A5" s="4"/>
      <c r="B5" s="4"/>
      <c r="C5" s="54"/>
      <c r="D5" s="53"/>
      <c r="E5" s="53" t="s">
        <v>45</v>
      </c>
      <c r="F5" s="53" t="s">
        <v>46</v>
      </c>
      <c r="G5" s="53" t="s">
        <v>47</v>
      </c>
      <c r="H5" s="53" t="s">
        <v>48</v>
      </c>
      <c r="I5" s="53" t="s">
        <v>49</v>
      </c>
      <c r="J5" s="47"/>
      <c r="K5" s="47"/>
      <c r="L5" s="47"/>
      <c r="M5" s="47"/>
      <c r="N5" s="47"/>
      <c r="O5" s="53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37.5" customHeight="1">
      <c r="A7" s="6" t="s">
        <v>51</v>
      </c>
      <c r="B7" s="6" t="s">
        <v>36</v>
      </c>
      <c r="C7" s="22">
        <f aca="true" t="shared" si="1" ref="C7:C10">8517954.2/10000</f>
        <v>851.7954199999999</v>
      </c>
      <c r="D7" s="22"/>
      <c r="E7" s="22">
        <f aca="true" t="shared" si="2" ref="E7:E10">8517954.2/10000</f>
        <v>851.7954199999999</v>
      </c>
      <c r="F7" s="22">
        <f aca="true" t="shared" si="3" ref="F7:F10">5017954.2/10000</f>
        <v>501.79542000000004</v>
      </c>
      <c r="G7" s="22">
        <f aca="true" t="shared" si="4" ref="G7:G10">3500000/10000</f>
        <v>350</v>
      </c>
      <c r="H7" s="22"/>
      <c r="I7" s="22"/>
      <c r="J7" s="22"/>
      <c r="K7" s="22"/>
      <c r="L7" s="21"/>
      <c r="M7" s="50"/>
      <c r="N7" s="55"/>
      <c r="O7" s="21"/>
    </row>
    <row r="8" spans="1:15" s="1" customFormat="1" ht="37.5" customHeight="1">
      <c r="A8" s="6" t="s">
        <v>52</v>
      </c>
      <c r="B8" s="6" t="s">
        <v>53</v>
      </c>
      <c r="C8" s="22">
        <f t="shared" si="1"/>
        <v>851.7954199999999</v>
      </c>
      <c r="D8" s="22"/>
      <c r="E8" s="22">
        <f t="shared" si="2"/>
        <v>851.7954199999999</v>
      </c>
      <c r="F8" s="22">
        <f t="shared" si="3"/>
        <v>501.79542000000004</v>
      </c>
      <c r="G8" s="22">
        <f t="shared" si="4"/>
        <v>350</v>
      </c>
      <c r="H8" s="22"/>
      <c r="I8" s="22"/>
      <c r="J8" s="22"/>
      <c r="K8" s="22"/>
      <c r="L8" s="21"/>
      <c r="M8" s="50"/>
      <c r="N8" s="55"/>
      <c r="O8" s="21"/>
    </row>
    <row r="9" spans="1:15" s="1" customFormat="1" ht="37.5" customHeight="1">
      <c r="A9" s="6" t="s">
        <v>54</v>
      </c>
      <c r="B9" s="6" t="s">
        <v>55</v>
      </c>
      <c r="C9" s="22">
        <f t="shared" si="1"/>
        <v>851.7954199999999</v>
      </c>
      <c r="D9" s="22"/>
      <c r="E9" s="22">
        <f t="shared" si="2"/>
        <v>851.7954199999999</v>
      </c>
      <c r="F9" s="22">
        <f t="shared" si="3"/>
        <v>501.79542000000004</v>
      </c>
      <c r="G9" s="22">
        <f t="shared" si="4"/>
        <v>350</v>
      </c>
      <c r="H9" s="22"/>
      <c r="I9" s="22"/>
      <c r="J9" s="22"/>
      <c r="K9" s="22"/>
      <c r="L9" s="21"/>
      <c r="M9" s="50"/>
      <c r="N9" s="55"/>
      <c r="O9" s="21"/>
    </row>
    <row r="10" spans="1:15" s="1" customFormat="1" ht="37.5" customHeight="1">
      <c r="A10" s="6" t="s">
        <v>56</v>
      </c>
      <c r="B10" s="6" t="s">
        <v>57</v>
      </c>
      <c r="C10" s="22">
        <f t="shared" si="1"/>
        <v>851.7954199999999</v>
      </c>
      <c r="D10" s="22"/>
      <c r="E10" s="22">
        <f t="shared" si="2"/>
        <v>851.7954199999999</v>
      </c>
      <c r="F10" s="22">
        <f t="shared" si="3"/>
        <v>501.79542000000004</v>
      </c>
      <c r="G10" s="22">
        <f t="shared" si="4"/>
        <v>350</v>
      </c>
      <c r="H10" s="22"/>
      <c r="I10" s="22"/>
      <c r="J10" s="22"/>
      <c r="K10" s="22"/>
      <c r="L10" s="21"/>
      <c r="M10" s="50"/>
      <c r="N10" s="55"/>
      <c r="O10" s="21"/>
    </row>
    <row r="11" spans="1:16" s="1" customFormat="1" ht="21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s="1" customFormat="1" ht="21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2:15" s="1" customFormat="1" ht="21" customHeight="1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</row>
    <row r="14" spans="2:15" s="1" customFormat="1" ht="21" customHeight="1">
      <c r="B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2:15" s="1" customFormat="1" ht="21" customHeight="1">
      <c r="B15" s="11"/>
      <c r="C15" s="11"/>
      <c r="D15" s="11"/>
      <c r="I15" s="11"/>
      <c r="K15" s="11"/>
      <c r="L15" s="11"/>
      <c r="N15" s="11"/>
      <c r="O15" s="11"/>
    </row>
    <row r="16" spans="10:13" s="1" customFormat="1" ht="21" customHeight="1">
      <c r="J16" s="11"/>
      <c r="K16" s="11"/>
      <c r="L16" s="11"/>
      <c r="M16" s="11"/>
    </row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/>
  <mergeCells count="1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1"/>
  <sheetViews>
    <sheetView showGridLines="0" workbookViewId="0" topLeftCell="A1">
      <selection activeCell="D7" sqref="D7:D1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2"/>
      <c r="I1" s="13"/>
      <c r="J1" s="13"/>
    </row>
    <row r="2" spans="1:10" s="1" customFormat="1" ht="29.25" customHeight="1">
      <c r="A2" s="14" t="s">
        <v>58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59</v>
      </c>
      <c r="B4" s="4"/>
      <c r="C4" s="47" t="s">
        <v>36</v>
      </c>
      <c r="D4" s="3" t="s">
        <v>60</v>
      </c>
      <c r="E4" s="4" t="s">
        <v>61</v>
      </c>
      <c r="F4" s="48" t="s">
        <v>62</v>
      </c>
      <c r="G4" s="4" t="s">
        <v>63</v>
      </c>
      <c r="H4" s="49" t="s">
        <v>64</v>
      </c>
      <c r="I4" s="13"/>
      <c r="J4" s="13"/>
    </row>
    <row r="5" spans="1:10" s="1" customFormat="1" ht="21" customHeight="1">
      <c r="A5" s="4" t="s">
        <v>65</v>
      </c>
      <c r="B5" s="4" t="s">
        <v>66</v>
      </c>
      <c r="C5" s="47"/>
      <c r="D5" s="3"/>
      <c r="E5" s="4"/>
      <c r="F5" s="48"/>
      <c r="G5" s="4"/>
      <c r="H5" s="49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 aca="true" t="shared" si="0" ref="D6:H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13"/>
      <c r="J6" s="13"/>
    </row>
    <row r="7" spans="1:10" s="1" customFormat="1" ht="37.5" customHeight="1">
      <c r="A7" s="6" t="s">
        <v>51</v>
      </c>
      <c r="B7" s="6" t="s">
        <v>36</v>
      </c>
      <c r="C7" s="22">
        <f aca="true" t="shared" si="1" ref="C7:C10">8517954.2/10000</f>
        <v>851.7954199999999</v>
      </c>
      <c r="D7" s="22">
        <f aca="true" t="shared" si="2" ref="D7:D10">8517954.2/10000</f>
        <v>851.7954199999999</v>
      </c>
      <c r="E7" s="22"/>
      <c r="F7" s="22"/>
      <c r="G7" s="21"/>
      <c r="H7" s="50"/>
      <c r="I7" s="13"/>
      <c r="J7" s="13"/>
    </row>
    <row r="8" spans="1:8" s="1" customFormat="1" ht="37.5" customHeight="1">
      <c r="A8" s="6" t="s">
        <v>52</v>
      </c>
      <c r="B8" s="6" t="s">
        <v>53</v>
      </c>
      <c r="C8" s="22">
        <f t="shared" si="1"/>
        <v>851.7954199999999</v>
      </c>
      <c r="D8" s="22">
        <f t="shared" si="2"/>
        <v>851.7954199999999</v>
      </c>
      <c r="E8" s="22"/>
      <c r="F8" s="22"/>
      <c r="G8" s="21"/>
      <c r="H8" s="50"/>
    </row>
    <row r="9" spans="1:8" s="1" customFormat="1" ht="37.5" customHeight="1">
      <c r="A9" s="6" t="s">
        <v>54</v>
      </c>
      <c r="B9" s="6" t="s">
        <v>55</v>
      </c>
      <c r="C9" s="22">
        <f t="shared" si="1"/>
        <v>851.7954199999999</v>
      </c>
      <c r="D9" s="22">
        <f t="shared" si="2"/>
        <v>851.7954199999999</v>
      </c>
      <c r="E9" s="22"/>
      <c r="F9" s="22"/>
      <c r="G9" s="21"/>
      <c r="H9" s="50"/>
    </row>
    <row r="10" spans="1:8" s="1" customFormat="1" ht="37.5" customHeight="1">
      <c r="A10" s="6" t="s">
        <v>56</v>
      </c>
      <c r="B10" s="6" t="s">
        <v>57</v>
      </c>
      <c r="C10" s="22">
        <f t="shared" si="1"/>
        <v>851.7954199999999</v>
      </c>
      <c r="D10" s="22">
        <f t="shared" si="2"/>
        <v>851.7954199999999</v>
      </c>
      <c r="E10" s="22"/>
      <c r="F10" s="22"/>
      <c r="G10" s="21"/>
      <c r="H10" s="50"/>
    </row>
    <row r="11" spans="1:10" s="1" customFormat="1" ht="21" customHeight="1">
      <c r="A11" s="13"/>
      <c r="B11" s="13"/>
      <c r="D11" s="13"/>
      <c r="E11" s="13"/>
      <c r="F11" s="13"/>
      <c r="G11" s="13"/>
      <c r="H11" s="13"/>
      <c r="I11" s="13"/>
      <c r="J11" s="13"/>
    </row>
    <row r="12" spans="1:10" s="1" customFormat="1" ht="21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</row>
    <row r="13" spans="1:10" s="1" customFormat="1" ht="21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</row>
    <row r="14" spans="1:10" s="1" customFormat="1" ht="21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s="1" customFormat="1" ht="21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s="1" customFormat="1" ht="21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s="1" customFormat="1" ht="21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s="1" customFormat="1" ht="21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s="1" customFormat="1" ht="21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="1" customFormat="1" ht="21" customHeight="1"/>
    <row r="21" spans="1:10" s="1" customFormat="1" ht="21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</row>
  </sheetData>
  <sheetProtection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workbookViewId="0" topLeftCell="A35">
      <selection activeCell="F54" sqref="F54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2"/>
      <c r="G1" s="13"/>
    </row>
    <row r="2" spans="1:7" s="1" customFormat="1" ht="29.25" customHeight="1">
      <c r="A2" s="33" t="s">
        <v>67</v>
      </c>
      <c r="B2" s="33"/>
      <c r="C2" s="33"/>
      <c r="D2" s="33"/>
      <c r="E2" s="33"/>
      <c r="F2" s="33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68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4" t="s">
        <v>36</v>
      </c>
      <c r="E5" s="19" t="s">
        <v>69</v>
      </c>
      <c r="F5" s="34" t="s">
        <v>70</v>
      </c>
      <c r="G5" s="13"/>
    </row>
    <row r="6" spans="1:7" s="1" customFormat="1" ht="17.25" customHeight="1">
      <c r="A6" s="35" t="s">
        <v>71</v>
      </c>
      <c r="B6" s="36">
        <f>8517954.2/10000</f>
        <v>851.7954199999999</v>
      </c>
      <c r="C6" s="37" t="s">
        <v>72</v>
      </c>
      <c r="D6" s="36">
        <f>8517954.2/10000</f>
        <v>851.7954199999999</v>
      </c>
      <c r="E6" s="36">
        <f>5017954.2/10000</f>
        <v>501.79542000000004</v>
      </c>
      <c r="F6" s="36">
        <f>3500000/10000</f>
        <v>350</v>
      </c>
      <c r="G6" s="13"/>
    </row>
    <row r="7" spans="1:7" s="1" customFormat="1" ht="17.25" customHeight="1">
      <c r="A7" s="35" t="s">
        <v>73</v>
      </c>
      <c r="B7" s="36">
        <f>5017954.2/10000</f>
        <v>501.79542000000004</v>
      </c>
      <c r="C7" s="38" t="str">
        <f>'财拨总表（引用）'!A8</f>
        <v>城乡社区支出</v>
      </c>
      <c r="D7" s="36">
        <f>8517954.2/10000</f>
        <v>851.7954199999999</v>
      </c>
      <c r="E7" s="36">
        <f>5017954.2/10000</f>
        <v>501.79542000000004</v>
      </c>
      <c r="F7" s="36">
        <f>3500000/10000</f>
        <v>350</v>
      </c>
      <c r="G7" s="13"/>
    </row>
    <row r="8" spans="1:7" s="1" customFormat="1" ht="17.25" customHeight="1">
      <c r="A8" s="35" t="s">
        <v>74</v>
      </c>
      <c r="B8" s="36"/>
      <c r="C8" s="38">
        <f>'财拨总表（引用）'!A9</f>
        <v>0</v>
      </c>
      <c r="D8" s="39">
        <f>'财拨总表（引用）'!B9</f>
        <v>0</v>
      </c>
      <c r="E8" s="39">
        <f>'财拨总表（引用）'!C9</f>
        <v>0</v>
      </c>
      <c r="F8" s="39">
        <f>'财拨总表（引用）'!D9</f>
        <v>0</v>
      </c>
      <c r="G8" s="13"/>
    </row>
    <row r="9" spans="1:7" s="1" customFormat="1" ht="17.25" customHeight="1">
      <c r="A9" s="35" t="s">
        <v>75</v>
      </c>
      <c r="B9" s="36">
        <f>3500000/10000</f>
        <v>350</v>
      </c>
      <c r="C9" s="38">
        <f>'财拨总表（引用）'!A10</f>
        <v>0</v>
      </c>
      <c r="D9" s="39">
        <f>'财拨总表（引用）'!B10</f>
        <v>0</v>
      </c>
      <c r="E9" s="39">
        <f>'财拨总表（引用）'!C10</f>
        <v>0</v>
      </c>
      <c r="F9" s="39">
        <f>'财拨总表（引用）'!D10</f>
        <v>0</v>
      </c>
      <c r="G9" s="13"/>
    </row>
    <row r="10" spans="1:7" s="1" customFormat="1" ht="17.25" customHeight="1">
      <c r="A10" s="35" t="s">
        <v>76</v>
      </c>
      <c r="B10" s="21"/>
      <c r="C10" s="38">
        <f>'财拨总表（引用）'!A11</f>
        <v>0</v>
      </c>
      <c r="D10" s="39">
        <f>'财拨总表（引用）'!B11</f>
        <v>0</v>
      </c>
      <c r="E10" s="39">
        <f>'财拨总表（引用）'!C11</f>
        <v>0</v>
      </c>
      <c r="F10" s="39">
        <f>'财拨总表（引用）'!D11</f>
        <v>0</v>
      </c>
      <c r="G10" s="13"/>
    </row>
    <row r="11" spans="1:7" s="1" customFormat="1" ht="17.25" customHeight="1">
      <c r="A11" s="40"/>
      <c r="B11" s="41"/>
      <c r="C11" s="42">
        <f>'财拨总表（引用）'!A12</f>
        <v>0</v>
      </c>
      <c r="D11" s="39">
        <f>'财拨总表（引用）'!B12</f>
        <v>0</v>
      </c>
      <c r="E11" s="39">
        <f>'财拨总表（引用）'!C12</f>
        <v>0</v>
      </c>
      <c r="F11" s="39">
        <f>'财拨总表（引用）'!D12</f>
        <v>0</v>
      </c>
      <c r="G11" s="13"/>
    </row>
    <row r="12" spans="1:7" s="1" customFormat="1" ht="17.25" customHeight="1">
      <c r="A12" s="40"/>
      <c r="B12" s="21"/>
      <c r="C12" s="42">
        <f>'财拨总表（引用）'!A13</f>
        <v>0</v>
      </c>
      <c r="D12" s="39">
        <f>'财拨总表（引用）'!B13</f>
        <v>0</v>
      </c>
      <c r="E12" s="39">
        <f>'财拨总表（引用）'!C13</f>
        <v>0</v>
      </c>
      <c r="F12" s="39">
        <f>'财拨总表（引用）'!D13</f>
        <v>0</v>
      </c>
      <c r="G12" s="13"/>
    </row>
    <row r="13" spans="1:7" s="1" customFormat="1" ht="17.25" customHeight="1">
      <c r="A13" s="40"/>
      <c r="B13" s="21"/>
      <c r="C13" s="42">
        <f>'财拨总表（引用）'!A14</f>
        <v>0</v>
      </c>
      <c r="D13" s="39">
        <f>'财拨总表（引用）'!B14</f>
        <v>0</v>
      </c>
      <c r="E13" s="39">
        <f>'财拨总表（引用）'!C14</f>
        <v>0</v>
      </c>
      <c r="F13" s="39">
        <f>'财拨总表（引用）'!D14</f>
        <v>0</v>
      </c>
      <c r="G13" s="13"/>
    </row>
    <row r="14" spans="1:7" s="1" customFormat="1" ht="17.25" customHeight="1">
      <c r="A14" s="40"/>
      <c r="B14" s="21"/>
      <c r="C14" s="42">
        <f>'财拨总表（引用）'!A15</f>
        <v>0</v>
      </c>
      <c r="D14" s="39">
        <f>'财拨总表（引用）'!B15</f>
        <v>0</v>
      </c>
      <c r="E14" s="39">
        <f>'财拨总表（引用）'!C15</f>
        <v>0</v>
      </c>
      <c r="F14" s="39">
        <f>'财拨总表（引用）'!D15</f>
        <v>0</v>
      </c>
      <c r="G14" s="13"/>
    </row>
    <row r="15" spans="1:7" s="1" customFormat="1" ht="17.25" customHeight="1">
      <c r="A15" s="40"/>
      <c r="B15" s="21"/>
      <c r="C15" s="42">
        <f>'财拨总表（引用）'!A16</f>
        <v>0</v>
      </c>
      <c r="D15" s="39">
        <f>'财拨总表（引用）'!B16</f>
        <v>0</v>
      </c>
      <c r="E15" s="39">
        <f>'财拨总表（引用）'!C16</f>
        <v>0</v>
      </c>
      <c r="F15" s="39">
        <f>'财拨总表（引用）'!D16</f>
        <v>0</v>
      </c>
      <c r="G15" s="13"/>
    </row>
    <row r="16" spans="1:7" s="1" customFormat="1" ht="17.25" customHeight="1">
      <c r="A16" s="40"/>
      <c r="B16" s="21"/>
      <c r="C16" s="42">
        <f>'财拨总表（引用）'!A17</f>
        <v>0</v>
      </c>
      <c r="D16" s="39">
        <f>'财拨总表（引用）'!B17</f>
        <v>0</v>
      </c>
      <c r="E16" s="39">
        <f>'财拨总表（引用）'!C17</f>
        <v>0</v>
      </c>
      <c r="F16" s="39">
        <f>'财拨总表（引用）'!D17</f>
        <v>0</v>
      </c>
      <c r="G16" s="13"/>
    </row>
    <row r="17" spans="1:7" s="1" customFormat="1" ht="17.25" customHeight="1">
      <c r="A17" s="40"/>
      <c r="B17" s="21"/>
      <c r="C17" s="42">
        <f>'财拨总表（引用）'!A18</f>
        <v>0</v>
      </c>
      <c r="D17" s="39">
        <f>'财拨总表（引用）'!B18</f>
        <v>0</v>
      </c>
      <c r="E17" s="39">
        <f>'财拨总表（引用）'!C18</f>
        <v>0</v>
      </c>
      <c r="F17" s="39">
        <f>'财拨总表（引用）'!D18</f>
        <v>0</v>
      </c>
      <c r="G17" s="13"/>
    </row>
    <row r="18" spans="1:7" s="1" customFormat="1" ht="17.25" customHeight="1">
      <c r="A18" s="40"/>
      <c r="B18" s="21"/>
      <c r="C18" s="42">
        <f>'财拨总表（引用）'!A19</f>
        <v>0</v>
      </c>
      <c r="D18" s="39">
        <f>'财拨总表（引用）'!B19</f>
        <v>0</v>
      </c>
      <c r="E18" s="39">
        <f>'财拨总表（引用）'!C19</f>
        <v>0</v>
      </c>
      <c r="F18" s="39">
        <f>'财拨总表（引用）'!D19</f>
        <v>0</v>
      </c>
      <c r="G18" s="13"/>
    </row>
    <row r="19" spans="1:7" s="1" customFormat="1" ht="17.25" customHeight="1">
      <c r="A19" s="43"/>
      <c r="B19" s="21"/>
      <c r="C19" s="42">
        <f>'财拨总表（引用）'!A20</f>
        <v>0</v>
      </c>
      <c r="D19" s="39">
        <f>'财拨总表（引用）'!B20</f>
        <v>0</v>
      </c>
      <c r="E19" s="39">
        <f>'财拨总表（引用）'!C20</f>
        <v>0</v>
      </c>
      <c r="F19" s="39">
        <f>'财拨总表（引用）'!D20</f>
        <v>0</v>
      </c>
      <c r="G19" s="13"/>
    </row>
    <row r="20" spans="1:7" s="1" customFormat="1" ht="17.25" customHeight="1">
      <c r="A20" s="40"/>
      <c r="B20" s="21"/>
      <c r="C20" s="42">
        <f>'财拨总表（引用）'!A21</f>
        <v>0</v>
      </c>
      <c r="D20" s="39">
        <f>'财拨总表（引用）'!B21</f>
        <v>0</v>
      </c>
      <c r="E20" s="39">
        <f>'财拨总表（引用）'!C21</f>
        <v>0</v>
      </c>
      <c r="F20" s="39">
        <f>'财拨总表（引用）'!D21</f>
        <v>0</v>
      </c>
      <c r="G20" s="13"/>
    </row>
    <row r="21" spans="1:7" s="1" customFormat="1" ht="17.25" customHeight="1">
      <c r="A21" s="40"/>
      <c r="B21" s="21"/>
      <c r="C21" s="42">
        <f>'财拨总表（引用）'!A22</f>
        <v>0</v>
      </c>
      <c r="D21" s="39">
        <f>'财拨总表（引用）'!B22</f>
        <v>0</v>
      </c>
      <c r="E21" s="39">
        <f>'财拨总表（引用）'!C22</f>
        <v>0</v>
      </c>
      <c r="F21" s="39">
        <f>'财拨总表（引用）'!D22</f>
        <v>0</v>
      </c>
      <c r="G21" s="13"/>
    </row>
    <row r="22" spans="1:7" s="1" customFormat="1" ht="17.25" customHeight="1">
      <c r="A22" s="40"/>
      <c r="B22" s="21"/>
      <c r="C22" s="42">
        <f>'财拨总表（引用）'!A23</f>
        <v>0</v>
      </c>
      <c r="D22" s="39">
        <f>'财拨总表（引用）'!B23</f>
        <v>0</v>
      </c>
      <c r="E22" s="39">
        <f>'财拨总表（引用）'!C23</f>
        <v>0</v>
      </c>
      <c r="F22" s="39">
        <f>'财拨总表（引用）'!D23</f>
        <v>0</v>
      </c>
      <c r="G22" s="13"/>
    </row>
    <row r="23" spans="1:7" s="1" customFormat="1" ht="17.25" customHeight="1">
      <c r="A23" s="40"/>
      <c r="B23" s="21"/>
      <c r="C23" s="42">
        <f>'财拨总表（引用）'!A24</f>
        <v>0</v>
      </c>
      <c r="D23" s="39">
        <f>'财拨总表（引用）'!B24</f>
        <v>0</v>
      </c>
      <c r="E23" s="39">
        <f>'财拨总表（引用）'!C24</f>
        <v>0</v>
      </c>
      <c r="F23" s="39">
        <f>'财拨总表（引用）'!D24</f>
        <v>0</v>
      </c>
      <c r="G23" s="13"/>
    </row>
    <row r="24" spans="1:7" s="1" customFormat="1" ht="17.25" customHeight="1">
      <c r="A24" s="40"/>
      <c r="B24" s="21"/>
      <c r="C24" s="42">
        <f>'财拨总表（引用）'!A25</f>
        <v>0</v>
      </c>
      <c r="D24" s="39">
        <f>'财拨总表（引用）'!B25</f>
        <v>0</v>
      </c>
      <c r="E24" s="39">
        <f>'财拨总表（引用）'!C25</f>
        <v>0</v>
      </c>
      <c r="F24" s="39">
        <f>'财拨总表（引用）'!D25</f>
        <v>0</v>
      </c>
      <c r="G24" s="13"/>
    </row>
    <row r="25" spans="1:7" s="1" customFormat="1" ht="17.25" customHeight="1">
      <c r="A25" s="40"/>
      <c r="B25" s="21"/>
      <c r="C25" s="42">
        <f>'财拨总表（引用）'!A26</f>
        <v>0</v>
      </c>
      <c r="D25" s="39">
        <f>'财拨总表（引用）'!B26</f>
        <v>0</v>
      </c>
      <c r="E25" s="39">
        <f>'财拨总表（引用）'!C26</f>
        <v>0</v>
      </c>
      <c r="F25" s="39">
        <f>'财拨总表（引用）'!D26</f>
        <v>0</v>
      </c>
      <c r="G25" s="13"/>
    </row>
    <row r="26" spans="1:7" s="1" customFormat="1" ht="19.5" customHeight="1">
      <c r="A26" s="40"/>
      <c r="B26" s="21"/>
      <c r="C26" s="42">
        <f>'财拨总表（引用）'!A27</f>
        <v>0</v>
      </c>
      <c r="D26" s="39">
        <f>'财拨总表（引用）'!B27</f>
        <v>0</v>
      </c>
      <c r="E26" s="39">
        <f>'财拨总表（引用）'!C27</f>
        <v>0</v>
      </c>
      <c r="F26" s="39">
        <f>'财拨总表（引用）'!D27</f>
        <v>0</v>
      </c>
      <c r="G26" s="13"/>
    </row>
    <row r="27" spans="1:7" s="1" customFormat="1" ht="19.5" customHeight="1">
      <c r="A27" s="40"/>
      <c r="B27" s="21"/>
      <c r="C27" s="42">
        <f>'财拨总表（引用）'!A28</f>
        <v>0</v>
      </c>
      <c r="D27" s="39">
        <f>'财拨总表（引用）'!B28</f>
        <v>0</v>
      </c>
      <c r="E27" s="39">
        <f>'财拨总表（引用）'!C28</f>
        <v>0</v>
      </c>
      <c r="F27" s="39">
        <f>'财拨总表（引用）'!D28</f>
        <v>0</v>
      </c>
      <c r="G27" s="13"/>
    </row>
    <row r="28" spans="1:7" s="1" customFormat="1" ht="19.5" customHeight="1">
      <c r="A28" s="40"/>
      <c r="B28" s="21"/>
      <c r="C28" s="42">
        <f>'财拨总表（引用）'!A29</f>
        <v>0</v>
      </c>
      <c r="D28" s="39">
        <f>'财拨总表（引用）'!B29</f>
        <v>0</v>
      </c>
      <c r="E28" s="39">
        <f>'财拨总表（引用）'!C29</f>
        <v>0</v>
      </c>
      <c r="F28" s="39">
        <f>'财拨总表（引用）'!D29</f>
        <v>0</v>
      </c>
      <c r="G28" s="13"/>
    </row>
    <row r="29" spans="1:7" s="1" customFormat="1" ht="19.5" customHeight="1">
      <c r="A29" s="40"/>
      <c r="B29" s="21"/>
      <c r="C29" s="42">
        <f>'财拨总表（引用）'!A30</f>
        <v>0</v>
      </c>
      <c r="D29" s="39">
        <f>'财拨总表（引用）'!B30</f>
        <v>0</v>
      </c>
      <c r="E29" s="39">
        <f>'财拨总表（引用）'!C30</f>
        <v>0</v>
      </c>
      <c r="F29" s="39">
        <f>'财拨总表（引用）'!D30</f>
        <v>0</v>
      </c>
      <c r="G29" s="13"/>
    </row>
    <row r="30" spans="1:7" s="1" customFormat="1" ht="19.5" customHeight="1">
      <c r="A30" s="40"/>
      <c r="B30" s="21"/>
      <c r="C30" s="42">
        <f>'财拨总表（引用）'!A31</f>
        <v>0</v>
      </c>
      <c r="D30" s="39">
        <f>'财拨总表（引用）'!B31</f>
        <v>0</v>
      </c>
      <c r="E30" s="39">
        <f>'财拨总表（引用）'!C31</f>
        <v>0</v>
      </c>
      <c r="F30" s="39">
        <f>'财拨总表（引用）'!D31</f>
        <v>0</v>
      </c>
      <c r="G30" s="13"/>
    </row>
    <row r="31" spans="1:7" s="1" customFormat="1" ht="19.5" customHeight="1">
      <c r="A31" s="40"/>
      <c r="B31" s="21"/>
      <c r="C31" s="42">
        <f>'财拨总表（引用）'!A32</f>
        <v>0</v>
      </c>
      <c r="D31" s="39">
        <f>'财拨总表（引用）'!B32</f>
        <v>0</v>
      </c>
      <c r="E31" s="39">
        <f>'财拨总表（引用）'!C32</f>
        <v>0</v>
      </c>
      <c r="F31" s="39">
        <f>'财拨总表（引用）'!D32</f>
        <v>0</v>
      </c>
      <c r="G31" s="13"/>
    </row>
    <row r="32" spans="1:7" s="1" customFormat="1" ht="19.5" customHeight="1">
      <c r="A32" s="40"/>
      <c r="B32" s="21"/>
      <c r="C32" s="42">
        <f>'财拨总表（引用）'!A33</f>
        <v>0</v>
      </c>
      <c r="D32" s="39">
        <f>'财拨总表（引用）'!B33</f>
        <v>0</v>
      </c>
      <c r="E32" s="39">
        <f>'财拨总表（引用）'!C33</f>
        <v>0</v>
      </c>
      <c r="F32" s="39">
        <f>'财拨总表（引用）'!D33</f>
        <v>0</v>
      </c>
      <c r="G32" s="13"/>
    </row>
    <row r="33" spans="1:7" s="1" customFormat="1" ht="19.5" customHeight="1">
      <c r="A33" s="40"/>
      <c r="B33" s="21"/>
      <c r="C33" s="42">
        <f>'财拨总表（引用）'!A34</f>
        <v>0</v>
      </c>
      <c r="D33" s="39">
        <f>'财拨总表（引用）'!B34</f>
        <v>0</v>
      </c>
      <c r="E33" s="39">
        <f>'财拨总表（引用）'!C34</f>
        <v>0</v>
      </c>
      <c r="F33" s="39">
        <f>'财拨总表（引用）'!D34</f>
        <v>0</v>
      </c>
      <c r="G33" s="13"/>
    </row>
    <row r="34" spans="1:7" s="1" customFormat="1" ht="19.5" customHeight="1">
      <c r="A34" s="40"/>
      <c r="B34" s="21"/>
      <c r="C34" s="42">
        <f>'财拨总表（引用）'!A35</f>
        <v>0</v>
      </c>
      <c r="D34" s="39">
        <f>'财拨总表（引用）'!B35</f>
        <v>0</v>
      </c>
      <c r="E34" s="39">
        <f>'财拨总表（引用）'!C35</f>
        <v>0</v>
      </c>
      <c r="F34" s="39">
        <f>'财拨总表（引用）'!D35</f>
        <v>0</v>
      </c>
      <c r="G34" s="13"/>
    </row>
    <row r="35" spans="1:7" s="1" customFormat="1" ht="19.5" customHeight="1">
      <c r="A35" s="40"/>
      <c r="B35" s="21"/>
      <c r="C35" s="42">
        <f>'财拨总表（引用）'!A36</f>
        <v>0</v>
      </c>
      <c r="D35" s="39">
        <f>'财拨总表（引用）'!B36</f>
        <v>0</v>
      </c>
      <c r="E35" s="39">
        <f>'财拨总表（引用）'!C36</f>
        <v>0</v>
      </c>
      <c r="F35" s="39">
        <f>'财拨总表（引用）'!D36</f>
        <v>0</v>
      </c>
      <c r="G35" s="13"/>
    </row>
    <row r="36" spans="1:7" s="1" customFormat="1" ht="19.5" customHeight="1">
      <c r="A36" s="40"/>
      <c r="B36" s="21"/>
      <c r="C36" s="42">
        <f>'财拨总表（引用）'!A37</f>
        <v>0</v>
      </c>
      <c r="D36" s="39">
        <f>'财拨总表（引用）'!B37</f>
        <v>0</v>
      </c>
      <c r="E36" s="39">
        <f>'财拨总表（引用）'!C37</f>
        <v>0</v>
      </c>
      <c r="F36" s="39">
        <f>'财拨总表（引用）'!D37</f>
        <v>0</v>
      </c>
      <c r="G36" s="13"/>
    </row>
    <row r="37" spans="1:7" s="1" customFormat="1" ht="19.5" customHeight="1">
      <c r="A37" s="40"/>
      <c r="B37" s="21"/>
      <c r="C37" s="42">
        <f>'财拨总表（引用）'!A38</f>
        <v>0</v>
      </c>
      <c r="D37" s="39">
        <f>'财拨总表（引用）'!B38</f>
        <v>0</v>
      </c>
      <c r="E37" s="39">
        <f>'财拨总表（引用）'!C38</f>
        <v>0</v>
      </c>
      <c r="F37" s="39">
        <f>'财拨总表（引用）'!D38</f>
        <v>0</v>
      </c>
      <c r="G37" s="13"/>
    </row>
    <row r="38" spans="1:7" s="1" customFormat="1" ht="19.5" customHeight="1">
      <c r="A38" s="40"/>
      <c r="B38" s="21"/>
      <c r="C38" s="42">
        <f>'财拨总表（引用）'!A39</f>
        <v>0</v>
      </c>
      <c r="D38" s="39">
        <f>'财拨总表（引用）'!B39</f>
        <v>0</v>
      </c>
      <c r="E38" s="39">
        <f>'财拨总表（引用）'!C39</f>
        <v>0</v>
      </c>
      <c r="F38" s="39">
        <f>'财拨总表（引用）'!D39</f>
        <v>0</v>
      </c>
      <c r="G38" s="13"/>
    </row>
    <row r="39" spans="1:7" s="1" customFormat="1" ht="19.5" customHeight="1">
      <c r="A39" s="40"/>
      <c r="B39" s="21"/>
      <c r="C39" s="42">
        <f>'财拨总表（引用）'!A40</f>
        <v>0</v>
      </c>
      <c r="D39" s="39">
        <f>'财拨总表（引用）'!B40</f>
        <v>0</v>
      </c>
      <c r="E39" s="39">
        <f>'财拨总表（引用）'!C40</f>
        <v>0</v>
      </c>
      <c r="F39" s="39">
        <f>'财拨总表（引用）'!D40</f>
        <v>0</v>
      </c>
      <c r="G39" s="13"/>
    </row>
    <row r="40" spans="1:7" s="1" customFormat="1" ht="19.5" customHeight="1">
      <c r="A40" s="40"/>
      <c r="B40" s="21"/>
      <c r="C40" s="42">
        <f>'财拨总表（引用）'!A41</f>
        <v>0</v>
      </c>
      <c r="D40" s="39">
        <f>'财拨总表（引用）'!B41</f>
        <v>0</v>
      </c>
      <c r="E40" s="39">
        <f>'财拨总表（引用）'!C41</f>
        <v>0</v>
      </c>
      <c r="F40" s="39">
        <f>'财拨总表（引用）'!D41</f>
        <v>0</v>
      </c>
      <c r="G40" s="13"/>
    </row>
    <row r="41" spans="1:7" s="1" customFormat="1" ht="19.5" customHeight="1">
      <c r="A41" s="40"/>
      <c r="B41" s="21"/>
      <c r="C41" s="42">
        <f>'财拨总表（引用）'!A42</f>
        <v>0</v>
      </c>
      <c r="D41" s="39">
        <f>'财拨总表（引用）'!B42</f>
        <v>0</v>
      </c>
      <c r="E41" s="39">
        <f>'财拨总表（引用）'!C42</f>
        <v>0</v>
      </c>
      <c r="F41" s="39">
        <f>'财拨总表（引用）'!D42</f>
        <v>0</v>
      </c>
      <c r="G41" s="13"/>
    </row>
    <row r="42" spans="1:7" s="1" customFormat="1" ht="19.5" customHeight="1">
      <c r="A42" s="40"/>
      <c r="B42" s="21"/>
      <c r="C42" s="42">
        <f>'财拨总表（引用）'!A43</f>
        <v>0</v>
      </c>
      <c r="D42" s="39">
        <f>'财拨总表（引用）'!B43</f>
        <v>0</v>
      </c>
      <c r="E42" s="39">
        <f>'财拨总表（引用）'!C43</f>
        <v>0</v>
      </c>
      <c r="F42" s="39">
        <f>'财拨总表（引用）'!D43</f>
        <v>0</v>
      </c>
      <c r="G42" s="13"/>
    </row>
    <row r="43" spans="1:7" s="1" customFormat="1" ht="19.5" customHeight="1">
      <c r="A43" s="40"/>
      <c r="B43" s="21"/>
      <c r="C43" s="42">
        <f>'财拨总表（引用）'!A44</f>
        <v>0</v>
      </c>
      <c r="D43" s="39">
        <f>'财拨总表（引用）'!B44</f>
        <v>0</v>
      </c>
      <c r="E43" s="39">
        <f>'财拨总表（引用）'!C44</f>
        <v>0</v>
      </c>
      <c r="F43" s="39">
        <f>'财拨总表（引用）'!D44</f>
        <v>0</v>
      </c>
      <c r="G43" s="13"/>
    </row>
    <row r="44" spans="1:7" s="1" customFormat="1" ht="19.5" customHeight="1">
      <c r="A44" s="40"/>
      <c r="B44" s="21"/>
      <c r="C44" s="42">
        <f>'财拨总表（引用）'!A45</f>
        <v>0</v>
      </c>
      <c r="D44" s="39">
        <f>'财拨总表（引用）'!B45</f>
        <v>0</v>
      </c>
      <c r="E44" s="39">
        <f>'财拨总表（引用）'!C45</f>
        <v>0</v>
      </c>
      <c r="F44" s="39">
        <f>'财拨总表（引用）'!D45</f>
        <v>0</v>
      </c>
      <c r="G44" s="13"/>
    </row>
    <row r="45" spans="1:7" s="1" customFormat="1" ht="19.5" customHeight="1">
      <c r="A45" s="40"/>
      <c r="B45" s="21"/>
      <c r="C45" s="42">
        <f>'财拨总表（引用）'!A46</f>
        <v>0</v>
      </c>
      <c r="D45" s="39">
        <f>'财拨总表（引用）'!B46</f>
        <v>0</v>
      </c>
      <c r="E45" s="39">
        <f>'财拨总表（引用）'!C46</f>
        <v>0</v>
      </c>
      <c r="F45" s="39">
        <f>'财拨总表（引用）'!D46</f>
        <v>0</v>
      </c>
      <c r="G45" s="13"/>
    </row>
    <row r="46" spans="1:7" s="1" customFormat="1" ht="19.5" customHeight="1">
      <c r="A46" s="40"/>
      <c r="B46" s="21"/>
      <c r="C46" s="42">
        <f>'财拨总表（引用）'!A47</f>
        <v>0</v>
      </c>
      <c r="D46" s="39">
        <f>'财拨总表（引用）'!B47</f>
        <v>0</v>
      </c>
      <c r="E46" s="39">
        <f>'财拨总表（引用）'!C47</f>
        <v>0</v>
      </c>
      <c r="F46" s="39">
        <f>'财拨总表（引用）'!D47</f>
        <v>0</v>
      </c>
      <c r="G46" s="13"/>
    </row>
    <row r="47" spans="1:7" s="1" customFormat="1" ht="19.5" customHeight="1">
      <c r="A47" s="40"/>
      <c r="B47" s="21"/>
      <c r="C47" s="42">
        <f>'财拨总表（引用）'!A48</f>
        <v>0</v>
      </c>
      <c r="D47" s="39">
        <f>'财拨总表（引用）'!B48</f>
        <v>0</v>
      </c>
      <c r="E47" s="39">
        <f>'财拨总表（引用）'!C48</f>
        <v>0</v>
      </c>
      <c r="F47" s="39">
        <f>'财拨总表（引用）'!D48</f>
        <v>0</v>
      </c>
      <c r="G47" s="13"/>
    </row>
    <row r="48" spans="1:7" s="1" customFormat="1" ht="19.5" customHeight="1">
      <c r="A48" s="40"/>
      <c r="B48" s="21"/>
      <c r="C48" s="42">
        <f>'财拨总表（引用）'!A49</f>
        <v>0</v>
      </c>
      <c r="D48" s="39">
        <f>'财拨总表（引用）'!B49</f>
        <v>0</v>
      </c>
      <c r="E48" s="39">
        <f>'财拨总表（引用）'!C49</f>
        <v>0</v>
      </c>
      <c r="F48" s="39">
        <f>'财拨总表（引用）'!D49</f>
        <v>0</v>
      </c>
      <c r="G48" s="13"/>
    </row>
    <row r="49" spans="1:7" s="1" customFormat="1" ht="17.25" customHeight="1">
      <c r="A49" s="40" t="s">
        <v>77</v>
      </c>
      <c r="B49" s="21"/>
      <c r="C49" s="39" t="s">
        <v>78</v>
      </c>
      <c r="D49" s="39"/>
      <c r="E49" s="39"/>
      <c r="F49" s="21"/>
      <c r="G49" s="13"/>
    </row>
    <row r="50" spans="1:7" s="1" customFormat="1" ht="17.25" customHeight="1">
      <c r="A50" s="17" t="s">
        <v>79</v>
      </c>
      <c r="B50" s="21"/>
      <c r="C50" s="39"/>
      <c r="D50" s="39"/>
      <c r="E50" s="39"/>
      <c r="F50" s="21"/>
      <c r="G50" s="13"/>
    </row>
    <row r="51" spans="1:7" s="1" customFormat="1" ht="17.25" customHeight="1">
      <c r="A51" s="40" t="s">
        <v>80</v>
      </c>
      <c r="B51" s="7"/>
      <c r="C51" s="39"/>
      <c r="D51" s="39"/>
      <c r="E51" s="39"/>
      <c r="F51" s="21"/>
      <c r="G51" s="13"/>
    </row>
    <row r="52" spans="1:7" s="1" customFormat="1" ht="17.25" customHeight="1">
      <c r="A52" s="40"/>
      <c r="B52" s="21"/>
      <c r="C52" s="39"/>
      <c r="D52" s="39"/>
      <c r="E52" s="39"/>
      <c r="F52" s="21"/>
      <c r="G52" s="13"/>
    </row>
    <row r="53" spans="1:7" s="1" customFormat="1" ht="17.25" customHeight="1">
      <c r="A53" s="40"/>
      <c r="B53" s="21"/>
      <c r="C53" s="39"/>
      <c r="D53" s="39"/>
      <c r="E53" s="39"/>
      <c r="F53" s="21"/>
      <c r="G53" s="13"/>
    </row>
    <row r="54" spans="1:7" s="1" customFormat="1" ht="17.25" customHeight="1">
      <c r="A54" s="44" t="s">
        <v>31</v>
      </c>
      <c r="B54" s="7">
        <f>B6</f>
        <v>851.7954199999999</v>
      </c>
      <c r="C54" s="44" t="s">
        <v>32</v>
      </c>
      <c r="D54" s="7">
        <f>D6</f>
        <v>851.7954199999999</v>
      </c>
      <c r="E54" s="45">
        <f>5017954.2/10000</f>
        <v>501.79542000000004</v>
      </c>
      <c r="F54" s="45">
        <f>3500000/10000</f>
        <v>350</v>
      </c>
      <c r="G54" s="13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11"/>
    </row>
    <row r="81" s="1" customFormat="1" ht="15">
      <c r="AD81" s="11"/>
    </row>
    <row r="82" spans="31:32" s="1" customFormat="1" ht="15">
      <c r="AE82" s="11"/>
      <c r="AF82" s="11"/>
    </row>
    <row r="83" spans="32:33" s="1" customFormat="1" ht="15">
      <c r="AF83" s="11"/>
      <c r="AG83" s="11"/>
    </row>
    <row r="84" s="1" customFormat="1" ht="15">
      <c r="AG84" s="46" t="s">
        <v>81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11"/>
    </row>
    <row r="122" spans="23:26" s="1" customFormat="1" ht="15">
      <c r="W122" s="11"/>
      <c r="X122" s="11"/>
      <c r="Y122" s="11"/>
      <c r="Z122" s="46" t="s">
        <v>81</v>
      </c>
    </row>
  </sheetData>
  <sheetProtection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1"/>
  <sheetViews>
    <sheetView showGridLines="0" workbookViewId="0" topLeftCell="A1">
      <selection activeCell="D7" sqref="D7:D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82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4" t="s">
        <v>66</v>
      </c>
      <c r="C5" s="4" t="s">
        <v>36</v>
      </c>
      <c r="D5" s="4" t="s">
        <v>60</v>
      </c>
      <c r="E5" s="4" t="s">
        <v>61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f aca="true" t="shared" si="0" ref="C7:C10">5017954.2/10000</f>
        <v>501.79542000000004</v>
      </c>
      <c r="D7" s="22">
        <f aca="true" t="shared" si="1" ref="D7:D10">5017954.2/10000</f>
        <v>501.79542000000004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2">
        <f t="shared" si="0"/>
        <v>501.79542000000004</v>
      </c>
      <c r="D8" s="22">
        <f t="shared" si="1"/>
        <v>501.79542000000004</v>
      </c>
      <c r="E8" s="21"/>
    </row>
    <row r="9" spans="1:5" s="1" customFormat="1" ht="37.5" customHeight="1">
      <c r="A9" s="6" t="s">
        <v>54</v>
      </c>
      <c r="B9" s="6" t="s">
        <v>55</v>
      </c>
      <c r="C9" s="22">
        <f t="shared" si="0"/>
        <v>501.79542000000004</v>
      </c>
      <c r="D9" s="22">
        <f t="shared" si="1"/>
        <v>501.79542000000004</v>
      </c>
      <c r="E9" s="21"/>
    </row>
    <row r="10" spans="1:5" s="1" customFormat="1" ht="37.5" customHeight="1">
      <c r="A10" s="6" t="s">
        <v>56</v>
      </c>
      <c r="B10" s="6" t="s">
        <v>57</v>
      </c>
      <c r="C10" s="22">
        <f t="shared" si="0"/>
        <v>501.79542000000004</v>
      </c>
      <c r="D10" s="22">
        <f t="shared" si="1"/>
        <v>501.79542000000004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7" s="1" customFormat="1" ht="21" customHeight="1">
      <c r="A14" s="13"/>
      <c r="B14" s="13"/>
      <c r="C14" s="13"/>
      <c r="D14" s="13"/>
      <c r="E14" s="13"/>
      <c r="F14" s="13"/>
      <c r="G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7" s="1" customFormat="1" ht="21" customHeight="1">
      <c r="A16" s="13"/>
      <c r="B16" s="13"/>
      <c r="C16" s="13"/>
      <c r="D16" s="13"/>
      <c r="E16" s="13"/>
      <c r="F16" s="13"/>
      <c r="G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9"/>
  <sheetViews>
    <sheetView showGridLines="0" workbookViewId="0" topLeftCell="A1">
      <selection activeCell="D26" sqref="D2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84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85</v>
      </c>
      <c r="B4" s="4"/>
      <c r="C4" s="4" t="s">
        <v>86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87</v>
      </c>
      <c r="E5" s="19" t="s">
        <v>88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3.5" customHeight="1">
      <c r="A7" s="6" t="s">
        <v>51</v>
      </c>
      <c r="B7" s="6" t="s">
        <v>36</v>
      </c>
      <c r="C7" s="22">
        <f>5017954.2/10000</f>
        <v>501.79542000000004</v>
      </c>
      <c r="D7" s="22">
        <f>1496561.2/10000</f>
        <v>149.65612</v>
      </c>
      <c r="E7" s="21">
        <f>3521393/10000</f>
        <v>352.1393</v>
      </c>
      <c r="F7" s="31"/>
      <c r="G7" s="31"/>
      <c r="H7" s="11"/>
    </row>
    <row r="8" spans="1:5" s="1" customFormat="1" ht="18.75" customHeight="1">
      <c r="A8" s="6"/>
      <c r="B8" s="6" t="s">
        <v>89</v>
      </c>
      <c r="C8" s="22">
        <f>1496201.2/10000</f>
        <v>149.62012</v>
      </c>
      <c r="D8" s="22">
        <f>1496201.2/10000</f>
        <v>149.62012</v>
      </c>
      <c r="E8" s="21"/>
    </row>
    <row r="9" spans="1:5" s="1" customFormat="1" ht="18.75" customHeight="1">
      <c r="A9" s="6" t="s">
        <v>90</v>
      </c>
      <c r="B9" s="6" t="s">
        <v>91</v>
      </c>
      <c r="C9" s="22">
        <f>638184/10000</f>
        <v>63.8184</v>
      </c>
      <c r="D9" s="22">
        <f>638184/10000</f>
        <v>63.8184</v>
      </c>
      <c r="E9" s="21"/>
    </row>
    <row r="10" spans="1:5" s="1" customFormat="1" ht="18.75" customHeight="1">
      <c r="A10" s="6" t="s">
        <v>92</v>
      </c>
      <c r="B10" s="6" t="s">
        <v>93</v>
      </c>
      <c r="C10" s="22">
        <f>409188/10000</f>
        <v>40.9188</v>
      </c>
      <c r="D10" s="22">
        <f>409188/10000</f>
        <v>40.9188</v>
      </c>
      <c r="E10" s="21"/>
    </row>
    <row r="11" spans="1:5" s="1" customFormat="1" ht="18.75" customHeight="1">
      <c r="A11" s="6" t="s">
        <v>94</v>
      </c>
      <c r="B11" s="6" t="s">
        <v>95</v>
      </c>
      <c r="C11" s="22">
        <f>53182/10000</f>
        <v>5.3182</v>
      </c>
      <c r="D11" s="22">
        <f>53182/10000</f>
        <v>5.3182</v>
      </c>
      <c r="E11" s="21"/>
    </row>
    <row r="12" spans="1:5" s="1" customFormat="1" ht="22.5" customHeight="1">
      <c r="A12" s="6" t="s">
        <v>96</v>
      </c>
      <c r="B12" s="6" t="s">
        <v>97</v>
      </c>
      <c r="C12" s="22">
        <f>222710.4/10000</f>
        <v>22.27104</v>
      </c>
      <c r="D12" s="22">
        <f>222710.4/10000</f>
        <v>22.27104</v>
      </c>
      <c r="E12" s="21"/>
    </row>
    <row r="13" spans="1:5" s="1" customFormat="1" ht="24.75" customHeight="1">
      <c r="A13" s="6" t="s">
        <v>98</v>
      </c>
      <c r="B13" s="6" t="s">
        <v>99</v>
      </c>
      <c r="C13" s="22">
        <f>44542.08/10000</f>
        <v>4.454208</v>
      </c>
      <c r="D13" s="22">
        <f>44542.08/10000</f>
        <v>4.454208</v>
      </c>
      <c r="E13" s="21"/>
    </row>
    <row r="14" spans="1:5" s="1" customFormat="1" ht="18.75" customHeight="1">
      <c r="A14" s="6" t="s">
        <v>100</v>
      </c>
      <c r="B14" s="6" t="s">
        <v>101</v>
      </c>
      <c r="C14" s="22">
        <f>2874.72/10000</f>
        <v>0.287472</v>
      </c>
      <c r="D14" s="22">
        <f>2874.72/10000</f>
        <v>0.287472</v>
      </c>
      <c r="E14" s="21"/>
    </row>
    <row r="15" spans="1:5" s="1" customFormat="1" ht="18.75" customHeight="1">
      <c r="A15" s="6" t="s">
        <v>102</v>
      </c>
      <c r="B15" s="6" t="s">
        <v>103</v>
      </c>
      <c r="C15" s="22">
        <f>125520/10000</f>
        <v>12.552</v>
      </c>
      <c r="D15" s="22">
        <f>125520/10000</f>
        <v>12.552</v>
      </c>
      <c r="E15" s="21"/>
    </row>
    <row r="16" spans="1:5" s="1" customFormat="1" ht="19.5" customHeight="1">
      <c r="A16" s="6"/>
      <c r="B16" s="6" t="s">
        <v>104</v>
      </c>
      <c r="C16" s="22">
        <f>2799693/10000</f>
        <v>279.9693</v>
      </c>
      <c r="D16" s="22"/>
      <c r="E16" s="21">
        <f>2799693/10000</f>
        <v>279.9693</v>
      </c>
    </row>
    <row r="17" spans="1:5" s="1" customFormat="1" ht="18.75" customHeight="1">
      <c r="A17" s="6" t="s">
        <v>105</v>
      </c>
      <c r="B17" s="6" t="s">
        <v>106</v>
      </c>
      <c r="C17" s="22">
        <f>60000/10000</f>
        <v>6</v>
      </c>
      <c r="D17" s="22"/>
      <c r="E17" s="21">
        <f>60000/10000</f>
        <v>6</v>
      </c>
    </row>
    <row r="18" spans="1:5" s="1" customFormat="1" ht="18.75" customHeight="1">
      <c r="A18" s="6" t="s">
        <v>107</v>
      </c>
      <c r="B18" s="6" t="s">
        <v>108</v>
      </c>
      <c r="C18" s="22">
        <f>1800/10000</f>
        <v>0.18</v>
      </c>
      <c r="D18" s="22"/>
      <c r="E18" s="21">
        <f>1800/10000</f>
        <v>0.18</v>
      </c>
    </row>
    <row r="19" spans="1:5" s="1" customFormat="1" ht="18.75" customHeight="1">
      <c r="A19" s="6" t="s">
        <v>109</v>
      </c>
      <c r="B19" s="6" t="s">
        <v>110</v>
      </c>
      <c r="C19" s="22">
        <f>132400/10000</f>
        <v>13.24</v>
      </c>
      <c r="D19" s="22"/>
      <c r="E19" s="21">
        <f>132400/10000</f>
        <v>13.24</v>
      </c>
    </row>
    <row r="20" spans="1:5" s="1" customFormat="1" ht="18.75" customHeight="1">
      <c r="A20" s="6" t="s">
        <v>111</v>
      </c>
      <c r="B20" s="6" t="s">
        <v>112</v>
      </c>
      <c r="C20" s="22">
        <f>80000/10000</f>
        <v>8</v>
      </c>
      <c r="D20" s="22"/>
      <c r="E20" s="21">
        <f>80000/10000</f>
        <v>8</v>
      </c>
    </row>
    <row r="21" spans="1:5" s="1" customFormat="1" ht="18.75" customHeight="1">
      <c r="A21" s="6" t="s">
        <v>113</v>
      </c>
      <c r="B21" s="6" t="s">
        <v>114</v>
      </c>
      <c r="C21" s="22">
        <f>20800/10000</f>
        <v>2.08</v>
      </c>
      <c r="D21" s="22"/>
      <c r="E21" s="21">
        <f>20800/10000</f>
        <v>2.08</v>
      </c>
    </row>
    <row r="22" spans="1:5" s="1" customFormat="1" ht="24.75" customHeight="1">
      <c r="A22" s="6" t="s">
        <v>115</v>
      </c>
      <c r="B22" s="6" t="s">
        <v>116</v>
      </c>
      <c r="C22" s="22">
        <f>90000/10000</f>
        <v>9</v>
      </c>
      <c r="D22" s="22"/>
      <c r="E22" s="21">
        <f>90000/10000</f>
        <v>9</v>
      </c>
    </row>
    <row r="23" spans="1:5" s="1" customFormat="1" ht="19.5" customHeight="1">
      <c r="A23" s="6" t="s">
        <v>117</v>
      </c>
      <c r="B23" s="6" t="s">
        <v>118</v>
      </c>
      <c r="C23" s="22">
        <f>22200/10000</f>
        <v>2.22</v>
      </c>
      <c r="D23" s="22"/>
      <c r="E23" s="21">
        <f>22200/10000</f>
        <v>2.22</v>
      </c>
    </row>
    <row r="24" spans="1:5" s="1" customFormat="1" ht="19.5" customHeight="1">
      <c r="A24" s="6" t="s">
        <v>119</v>
      </c>
      <c r="B24" s="6" t="s">
        <v>120</v>
      </c>
      <c r="C24" s="22">
        <f>2392493/10000</f>
        <v>239.2493</v>
      </c>
      <c r="D24" s="22"/>
      <c r="E24" s="21">
        <f>2392493/10000</f>
        <v>239.2493</v>
      </c>
    </row>
    <row r="25" spans="1:5" s="1" customFormat="1" ht="21" customHeight="1">
      <c r="A25" s="6"/>
      <c r="B25" s="6" t="s">
        <v>121</v>
      </c>
      <c r="C25" s="22">
        <f>360/10000</f>
        <v>0.036</v>
      </c>
      <c r="D25" s="22">
        <f>360/10000</f>
        <v>0.036</v>
      </c>
      <c r="E25" s="21"/>
    </row>
    <row r="26" spans="1:5" s="1" customFormat="1" ht="18.75" customHeight="1">
      <c r="A26" s="6" t="s">
        <v>122</v>
      </c>
      <c r="B26" s="6" t="s">
        <v>123</v>
      </c>
      <c r="C26" s="22">
        <f>360/10000</f>
        <v>0.036</v>
      </c>
      <c r="D26" s="22">
        <f>360/10000</f>
        <v>0.036</v>
      </c>
      <c r="E26" s="21"/>
    </row>
    <row r="27" spans="1:5" s="1" customFormat="1" ht="16.5" customHeight="1">
      <c r="A27" s="6"/>
      <c r="B27" s="6" t="s">
        <v>124</v>
      </c>
      <c r="C27" s="22">
        <f>721700/10000</f>
        <v>72.17</v>
      </c>
      <c r="D27" s="22"/>
      <c r="E27" s="21">
        <f>721700/10000</f>
        <v>72.17</v>
      </c>
    </row>
    <row r="28" spans="1:5" s="1" customFormat="1" ht="24" customHeight="1">
      <c r="A28" s="6" t="s">
        <v>125</v>
      </c>
      <c r="B28" s="6" t="s">
        <v>126</v>
      </c>
      <c r="C28" s="22">
        <f>721700/10000</f>
        <v>72.17</v>
      </c>
      <c r="D28" s="22"/>
      <c r="E28" s="21">
        <f>721700/10000</f>
        <v>72.17</v>
      </c>
    </row>
    <row r="29" spans="1:8" s="1" customFormat="1" ht="21" customHeight="1">
      <c r="A29" s="13"/>
      <c r="B29" s="13"/>
      <c r="C29" s="13"/>
      <c r="D29" s="13"/>
      <c r="E29" s="13"/>
      <c r="F29" s="13"/>
      <c r="G29" s="13"/>
      <c r="H29" s="11"/>
    </row>
    <row r="30" spans="1:7" s="1" customFormat="1" ht="21" customHeight="1">
      <c r="A30" s="13"/>
      <c r="B30" s="13"/>
      <c r="C30" s="13"/>
      <c r="D30" s="13"/>
      <c r="E30" s="13"/>
      <c r="F30" s="13"/>
      <c r="G30" s="13"/>
    </row>
    <row r="31" spans="1:6" s="1" customFormat="1" ht="21" customHeight="1">
      <c r="A31" s="13"/>
      <c r="B31" s="13"/>
      <c r="C31" s="13"/>
      <c r="D31" s="13"/>
      <c r="E31" s="13"/>
      <c r="F31" s="13"/>
    </row>
    <row r="32" spans="1:7" s="1" customFormat="1" ht="21" customHeight="1">
      <c r="A32" s="13"/>
      <c r="B32" s="13"/>
      <c r="C32" s="13"/>
      <c r="D32" s="13"/>
      <c r="E32" s="13"/>
      <c r="F32" s="13"/>
      <c r="G32" s="13"/>
    </row>
    <row r="33" spans="1:7" s="1" customFormat="1" ht="21" customHeight="1">
      <c r="A33" s="13"/>
      <c r="B33" s="13"/>
      <c r="C33" s="13"/>
      <c r="D33" s="13"/>
      <c r="E33" s="13"/>
      <c r="F33" s="13"/>
      <c r="G33" s="13"/>
    </row>
    <row r="34" spans="1:7" s="1" customFormat="1" ht="21" customHeight="1">
      <c r="A34" s="13"/>
      <c r="B34" s="13"/>
      <c r="C34" s="13"/>
      <c r="D34" s="13"/>
      <c r="E34" s="13"/>
      <c r="F34" s="13"/>
      <c r="G34" s="13"/>
    </row>
    <row r="35" spans="1:7" s="1" customFormat="1" ht="21" customHeight="1">
      <c r="A35" s="13"/>
      <c r="B35" s="13"/>
      <c r="C35" s="13"/>
      <c r="D35" s="13"/>
      <c r="E35" s="13"/>
      <c r="F35" s="13"/>
      <c r="G35" s="13"/>
    </row>
    <row r="36" spans="1:7" s="1" customFormat="1" ht="21" customHeight="1">
      <c r="A36" s="13"/>
      <c r="B36" s="13"/>
      <c r="C36" s="13"/>
      <c r="D36" s="13"/>
      <c r="E36" s="13"/>
      <c r="F36" s="13"/>
      <c r="G36" s="13"/>
    </row>
    <row r="37" spans="1:7" s="1" customFormat="1" ht="21" customHeight="1">
      <c r="A37" s="13"/>
      <c r="B37" s="13"/>
      <c r="C37" s="13"/>
      <c r="D37" s="13"/>
      <c r="E37" s="13"/>
      <c r="F37" s="13"/>
      <c r="G37" s="13"/>
    </row>
    <row r="38" s="1" customFormat="1" ht="21" customHeight="1"/>
    <row r="39" spans="1:7" s="1" customFormat="1" ht="21" customHeight="1">
      <c r="A39" s="13"/>
      <c r="B39" s="13"/>
      <c r="C39" s="13"/>
      <c r="D39" s="13"/>
      <c r="E39" s="13"/>
      <c r="F39" s="13"/>
      <c r="G39" s="13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F8" sqref="F8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3"/>
    </row>
    <row r="2" spans="1:7" s="1" customFormat="1" ht="30" customHeight="1">
      <c r="A2" s="14" t="s">
        <v>127</v>
      </c>
      <c r="B2" s="14"/>
      <c r="C2" s="14"/>
      <c r="D2" s="14"/>
      <c r="E2" s="14"/>
      <c r="F2" s="14"/>
      <c r="G2" s="14"/>
    </row>
    <row r="3" spans="1:7" s="1" customFormat="1" ht="18" customHeight="1">
      <c r="A3" s="24" t="s">
        <v>9</v>
      </c>
      <c r="B3" s="24"/>
      <c r="C3" s="24"/>
      <c r="D3" s="25"/>
      <c r="E3" s="25"/>
      <c r="F3" s="25"/>
      <c r="G3" s="18" t="s">
        <v>10</v>
      </c>
    </row>
    <row r="4" spans="1:7" s="1" customFormat="1" ht="31.5" customHeight="1">
      <c r="A4" s="5" t="s">
        <v>128</v>
      </c>
      <c r="B4" s="5" t="s">
        <v>129</v>
      </c>
      <c r="C4" s="5" t="s">
        <v>36</v>
      </c>
      <c r="D4" s="26" t="s">
        <v>130</v>
      </c>
      <c r="E4" s="5" t="s">
        <v>131</v>
      </c>
      <c r="F4" s="27" t="s">
        <v>132</v>
      </c>
      <c r="G4" s="5" t="s">
        <v>133</v>
      </c>
    </row>
    <row r="5" spans="1:7" s="1" customFormat="1" ht="21.75" customHeight="1">
      <c r="A5" s="28" t="s">
        <v>50</v>
      </c>
      <c r="B5" s="28" t="s">
        <v>50</v>
      </c>
      <c r="C5" s="29">
        <v>1</v>
      </c>
      <c r="D5" s="30">
        <f aca="true" t="shared" si="0" ref="D5:G5">C5+1</f>
        <v>2</v>
      </c>
      <c r="E5" s="30">
        <f t="shared" si="0"/>
        <v>3</v>
      </c>
      <c r="F5" s="30">
        <f t="shared" si="0"/>
        <v>4</v>
      </c>
      <c r="G5" s="30">
        <f t="shared" si="0"/>
        <v>5</v>
      </c>
    </row>
    <row r="6" spans="1:7" s="1" customFormat="1" ht="22.5" customHeight="1">
      <c r="A6" s="6" t="s">
        <v>51</v>
      </c>
      <c r="B6" s="6" t="s">
        <v>36</v>
      </c>
      <c r="C6" s="22">
        <f>170000/10000</f>
        <v>17</v>
      </c>
      <c r="D6" s="22"/>
      <c r="E6" s="22">
        <f>80000/10000</f>
        <v>8</v>
      </c>
      <c r="F6" s="21">
        <f>90000/10000</f>
        <v>9</v>
      </c>
      <c r="G6" s="21"/>
    </row>
    <row r="7" spans="1:7" s="1" customFormat="1" ht="22.5" customHeight="1">
      <c r="A7" s="6" t="s">
        <v>134</v>
      </c>
      <c r="B7" s="6" t="s">
        <v>135</v>
      </c>
      <c r="C7" s="22">
        <f>170000/10000</f>
        <v>17</v>
      </c>
      <c r="D7" s="22"/>
      <c r="E7" s="22">
        <f>80000/10000</f>
        <v>8</v>
      </c>
      <c r="F7" s="21">
        <f>90000/10000</f>
        <v>9</v>
      </c>
      <c r="G7" s="21"/>
    </row>
    <row r="8" spans="1:7" s="1" customFormat="1" ht="15">
      <c r="A8" s="11"/>
      <c r="B8" s="11"/>
      <c r="C8" s="11"/>
      <c r="D8" s="11"/>
      <c r="E8" s="11"/>
      <c r="F8" s="11"/>
      <c r="G8" s="11"/>
    </row>
    <row r="9" spans="1:8" s="1" customFormat="1" ht="15">
      <c r="A9" s="11"/>
      <c r="B9" s="11"/>
      <c r="C9" s="11"/>
      <c r="D9" s="11"/>
      <c r="E9" s="11"/>
      <c r="F9" s="11"/>
      <c r="G9" s="11"/>
      <c r="H9" s="11"/>
    </row>
    <row r="10" spans="1:7" s="1" customFormat="1" ht="15">
      <c r="A10" s="11"/>
      <c r="B10" s="11"/>
      <c r="C10" s="11"/>
      <c r="D10" s="11"/>
      <c r="E10" s="11"/>
      <c r="F10" s="11"/>
      <c r="G10" s="11"/>
    </row>
    <row r="11" spans="1:7" s="1" customFormat="1" ht="15">
      <c r="A11" s="11"/>
      <c r="B11" s="11"/>
      <c r="C11" s="11"/>
      <c r="D11" s="11"/>
      <c r="E11" s="11"/>
      <c r="F11" s="11"/>
      <c r="G11" s="11"/>
    </row>
    <row r="12" spans="1:7" s="1" customFormat="1" ht="15">
      <c r="A12" s="11"/>
      <c r="B12" s="11"/>
      <c r="C12" s="11"/>
      <c r="D12" s="11"/>
      <c r="E12" s="11"/>
      <c r="F12" s="11"/>
      <c r="G12" s="11"/>
    </row>
    <row r="13" spans="1:7" s="1" customFormat="1" ht="15">
      <c r="A13" s="11"/>
      <c r="B13" s="11"/>
      <c r="C13" s="11"/>
      <c r="D13" s="11"/>
      <c r="E13" s="11"/>
      <c r="F13" s="11"/>
      <c r="G13" s="11"/>
    </row>
    <row r="14" spans="1:7" s="1" customFormat="1" ht="15">
      <c r="A14" s="11"/>
      <c r="B14" s="11"/>
      <c r="C14" s="11"/>
      <c r="D14" s="11"/>
      <c r="E14" s="11"/>
      <c r="F14" s="11"/>
      <c r="G14" s="11"/>
    </row>
    <row r="15" spans="1:7" s="1" customFormat="1" ht="15">
      <c r="A15" s="11"/>
      <c r="B15" s="11"/>
      <c r="C15" s="11"/>
      <c r="D15" s="11"/>
      <c r="E15" s="11"/>
      <c r="F15" s="11"/>
      <c r="G15" s="11"/>
    </row>
    <row r="16" spans="5:7" s="1" customFormat="1" ht="15">
      <c r="E16" s="11"/>
      <c r="F16" s="11"/>
      <c r="G16" s="11"/>
    </row>
    <row r="17" spans="4:6" s="1" customFormat="1" ht="15">
      <c r="D17" s="11"/>
      <c r="E17" s="11"/>
      <c r="F17" s="11"/>
    </row>
    <row r="18" spans="2:6" s="1" customFormat="1" ht="15">
      <c r="B18" s="11"/>
      <c r="C18" s="11"/>
      <c r="D18" s="11"/>
      <c r="F18" s="11"/>
    </row>
    <row r="19" spans="3:7" s="1" customFormat="1" ht="15">
      <c r="C19" s="11"/>
      <c r="E19" s="11"/>
      <c r="G19" s="11"/>
    </row>
    <row r="20" spans="3:7" s="1" customFormat="1" ht="15">
      <c r="C20" s="11"/>
      <c r="G20" s="11"/>
    </row>
    <row r="21" spans="5:7" s="1" customFormat="1" ht="15">
      <c r="E21" s="11"/>
      <c r="G21" s="11"/>
    </row>
    <row r="22" s="1" customFormat="1" ht="15"/>
    <row r="23" s="1" customFormat="1" ht="15"/>
    <row r="24" s="1" customFormat="1" ht="15"/>
    <row r="25" s="1" customFormat="1" ht="15">
      <c r="D25" s="11"/>
    </row>
  </sheetData>
  <sheetProtection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1"/>
  <sheetViews>
    <sheetView showGridLines="0" workbookViewId="0" topLeftCell="A1">
      <selection activeCell="D7" sqref="D7:D10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136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59</v>
      </c>
      <c r="B4" s="4"/>
      <c r="C4" s="4" t="s">
        <v>83</v>
      </c>
      <c r="D4" s="4"/>
      <c r="E4" s="4"/>
      <c r="F4" s="13"/>
      <c r="G4" s="13"/>
    </row>
    <row r="5" spans="1:7" s="1" customFormat="1" ht="21" customHeight="1">
      <c r="A5" s="4" t="s">
        <v>65</v>
      </c>
      <c r="B5" s="3" t="s">
        <v>66</v>
      </c>
      <c r="C5" s="19" t="s">
        <v>36</v>
      </c>
      <c r="D5" s="19" t="s">
        <v>60</v>
      </c>
      <c r="E5" s="19" t="s">
        <v>61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 t="s">
        <v>51</v>
      </c>
      <c r="B7" s="6" t="s">
        <v>51</v>
      </c>
      <c r="C7" s="21">
        <f aca="true" t="shared" si="0" ref="C7:C10">3500000/10000</f>
        <v>350</v>
      </c>
      <c r="D7" s="22">
        <f aca="true" t="shared" si="1" ref="D7:D10">3500000/10000</f>
        <v>350</v>
      </c>
      <c r="E7" s="21"/>
      <c r="F7" s="13"/>
      <c r="G7" s="13"/>
    </row>
    <row r="8" spans="1:5" s="1" customFormat="1" ht="18.75" customHeight="1">
      <c r="A8" s="6" t="s">
        <v>52</v>
      </c>
      <c r="B8" s="6" t="s">
        <v>53</v>
      </c>
      <c r="C8" s="21">
        <f t="shared" si="0"/>
        <v>350</v>
      </c>
      <c r="D8" s="22">
        <f t="shared" si="1"/>
        <v>350</v>
      </c>
      <c r="E8" s="21"/>
    </row>
    <row r="9" spans="1:5" s="1" customFormat="1" ht="37.5" customHeight="1">
      <c r="A9" s="6" t="s">
        <v>54</v>
      </c>
      <c r="B9" s="6" t="s">
        <v>55</v>
      </c>
      <c r="C9" s="21">
        <f t="shared" si="0"/>
        <v>350</v>
      </c>
      <c r="D9" s="22">
        <f t="shared" si="1"/>
        <v>350</v>
      </c>
      <c r="E9" s="21"/>
    </row>
    <row r="10" spans="1:5" s="1" customFormat="1" ht="37.5" customHeight="1">
      <c r="A10" s="6" t="s">
        <v>56</v>
      </c>
      <c r="B10" s="6" t="s">
        <v>57</v>
      </c>
      <c r="C10" s="21">
        <f t="shared" si="0"/>
        <v>350</v>
      </c>
      <c r="D10" s="22">
        <f t="shared" si="1"/>
        <v>350</v>
      </c>
      <c r="E10" s="21"/>
    </row>
    <row r="11" spans="1:7" s="1" customFormat="1" ht="21" customHeight="1">
      <c r="A11" s="13"/>
      <c r="B11" s="13"/>
      <c r="C11" s="13"/>
      <c r="D11" s="13"/>
      <c r="E11" s="13"/>
      <c r="F11" s="13"/>
      <c r="G11" s="13"/>
    </row>
    <row r="12" spans="1:7" s="1" customFormat="1" ht="21" customHeight="1">
      <c r="A12" s="13"/>
      <c r="B12" s="13"/>
      <c r="C12" s="13"/>
      <c r="D12" s="13"/>
      <c r="E12" s="13"/>
      <c r="F12" s="13"/>
      <c r="G12" s="13"/>
    </row>
    <row r="13" spans="1:7" s="1" customFormat="1" ht="21" customHeight="1">
      <c r="A13" s="13"/>
      <c r="B13" s="13"/>
      <c r="C13" s="13"/>
      <c r="D13" s="13"/>
      <c r="E13" s="13"/>
      <c r="F13" s="13"/>
      <c r="G13" s="13"/>
    </row>
    <row r="14" spans="1:6" s="1" customFormat="1" ht="21" customHeight="1">
      <c r="A14" s="13"/>
      <c r="B14" s="13"/>
      <c r="C14" s="13"/>
      <c r="D14" s="13"/>
      <c r="E14" s="13"/>
      <c r="F14" s="13"/>
    </row>
    <row r="15" spans="1:7" s="1" customFormat="1" ht="21" customHeight="1">
      <c r="A15" s="13"/>
      <c r="B15" s="13"/>
      <c r="C15" s="13"/>
      <c r="D15" s="13"/>
      <c r="E15" s="13"/>
      <c r="F15" s="13"/>
      <c r="G15" s="13"/>
    </row>
    <row r="16" spans="1:6" s="1" customFormat="1" ht="21" customHeight="1">
      <c r="A16" s="13"/>
      <c r="B16" s="13"/>
      <c r="C16" s="13"/>
      <c r="D16" s="13"/>
      <c r="E16" s="13"/>
      <c r="F16" s="13"/>
    </row>
    <row r="17" spans="1:7" s="1" customFormat="1" ht="21" customHeight="1">
      <c r="A17" s="13"/>
      <c r="B17" s="13"/>
      <c r="C17" s="13"/>
      <c r="D17" s="13"/>
      <c r="E17" s="13"/>
      <c r="F17" s="13"/>
      <c r="G17" s="13"/>
    </row>
    <row r="18" spans="1:7" s="1" customFormat="1" ht="21" customHeight="1">
      <c r="A18" s="13"/>
      <c r="B18" s="13"/>
      <c r="C18" s="13"/>
      <c r="D18" s="13"/>
      <c r="E18" s="13"/>
      <c r="F18" s="13"/>
      <c r="G18" s="13"/>
    </row>
    <row r="19" spans="1:7" s="1" customFormat="1" ht="21" customHeight="1">
      <c r="A19" s="13"/>
      <c r="B19" s="13"/>
      <c r="C19" s="13"/>
      <c r="D19" s="13"/>
      <c r="E19" s="13"/>
      <c r="F19" s="13"/>
      <c r="G19" s="13"/>
    </row>
    <row r="20" s="1" customFormat="1" ht="21" customHeight="1"/>
    <row r="21" spans="1:7" s="1" customFormat="1" ht="21" customHeight="1">
      <c r="A21" s="13"/>
      <c r="B21" s="13"/>
      <c r="C21" s="13"/>
      <c r="D21" s="13"/>
      <c r="E21" s="13"/>
      <c r="F21" s="13"/>
      <c r="G21" s="13"/>
    </row>
  </sheetData>
  <sheetProtection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2019-04-19T07:07:31Z</dcterms:created>
  <dcterms:modified xsi:type="dcterms:W3CDTF">2019-05-17T08:18:09Z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